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_IBGE\2021\12-Dezembro\Redes e Fluxos\"/>
    </mc:Choice>
  </mc:AlternateContent>
  <xr:revisionPtr revIDLastSave="0" documentId="13_ncr:1_{5637B951-C203-46EA-A907-49F4F1A910EE}" xr6:coauthVersionLast="46" xr6:coauthVersionMax="46" xr10:uidLastSave="{00000000-0000-0000-0000-000000000000}"/>
  <bookViews>
    <workbookView xWindow="-120" yWindow="-120" windowWidth="29040" windowHeight="15840" tabRatio="694" activeTab="1" xr2:uid="{00000000-000D-0000-FFFF-FFFF00000000}"/>
  </bookViews>
  <sheets>
    <sheet name="Tabela 1" sheetId="1" r:id="rId1"/>
    <sheet name="Planilha1" sheetId="16" r:id="rId2"/>
    <sheet name="Tabela 2" sheetId="2" r:id="rId3"/>
    <sheet name="Tabela 3" sheetId="3" r:id="rId4"/>
    <sheet name="Tabela 4" sheetId="4" r:id="rId5"/>
    <sheet name="Tabela 5" sheetId="13" r:id="rId6"/>
    <sheet name="Tabela 6" sheetId="5" r:id="rId7"/>
    <sheet name="Tabela 7" sheetId="15" r:id="rId8"/>
    <sheet name="Tabela 8" sheetId="8" r:id="rId9"/>
    <sheet name="Tabela 9" sheetId="9" r:id="rId10"/>
    <sheet name="Tabela 10" sheetId="10" r:id="rId11"/>
  </sheets>
  <definedNames>
    <definedName name="_xlnm._FilterDatabase" localSheetId="0" hidden="1">'Tabela 1'!$A$3:$F$3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3" l="1"/>
  <c r="G5" i="13"/>
  <c r="F5" i="13"/>
  <c r="D5" i="13"/>
  <c r="I5" i="4"/>
  <c r="G5" i="4"/>
  <c r="F5" i="4"/>
  <c r="D5" i="4"/>
  <c r="C8" i="3" l="1"/>
  <c r="C9" i="3"/>
  <c r="C10" i="3"/>
  <c r="C11" i="3"/>
  <c r="C12" i="3"/>
  <c r="C13" i="3"/>
  <c r="C14" i="3"/>
  <c r="C15" i="3"/>
  <c r="C16" i="3"/>
  <c r="C17" i="3"/>
  <c r="C18" i="3"/>
  <c r="C7" i="3"/>
  <c r="F32" i="9" l="1"/>
  <c r="F27" i="9"/>
  <c r="F23" i="9"/>
  <c r="F15" i="9"/>
  <c r="F13" i="9"/>
  <c r="F11" i="9"/>
  <c r="B23" i="9"/>
  <c r="B24" i="9"/>
  <c r="B25" i="9"/>
  <c r="B26" i="9"/>
  <c r="B27" i="9"/>
  <c r="B28" i="9"/>
  <c r="B29" i="9"/>
  <c r="B30" i="9"/>
  <c r="B31" i="9"/>
  <c r="B32" i="9"/>
  <c r="B33" i="9"/>
  <c r="B22" i="9"/>
  <c r="B8" i="9"/>
  <c r="B9" i="9"/>
  <c r="B10" i="9"/>
  <c r="B11" i="9"/>
  <c r="B12" i="9"/>
  <c r="B13" i="9"/>
  <c r="B14" i="9"/>
  <c r="B15" i="9"/>
  <c r="B16" i="9"/>
  <c r="B17" i="9"/>
  <c r="B18" i="9"/>
  <c r="B19" i="9"/>
  <c r="B7" i="9"/>
  <c r="E19" i="8" l="1"/>
  <c r="E20" i="8"/>
  <c r="E21" i="8"/>
  <c r="E18" i="8"/>
  <c r="E27" i="8"/>
  <c r="E8" i="8"/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6" i="5"/>
</calcChain>
</file>

<file path=xl/sharedStrings.xml><?xml version="1.0" encoding="utf-8"?>
<sst xmlns="http://schemas.openxmlformats.org/spreadsheetml/2006/main" count="462" uniqueCount="235">
  <si>
    <t>Passageiros</t>
  </si>
  <si>
    <t>AP São Paulo/SP</t>
  </si>
  <si>
    <t>Grande Metrópole Nacional</t>
  </si>
  <si>
    <t>AP Rio de Janeiro/RJ</t>
  </si>
  <si>
    <t>Metrópole Nacional</t>
  </si>
  <si>
    <t>AP Brasília/DF</t>
  </si>
  <si>
    <t>AP Belo Horizonte/MG</t>
  </si>
  <si>
    <t>Metrópole</t>
  </si>
  <si>
    <t>AP Campinas/SP</t>
  </si>
  <si>
    <t>AP Recife/PE</t>
  </si>
  <si>
    <t>AP Porto Alegre/RS</t>
  </si>
  <si>
    <t>AP Salvador/BA</t>
  </si>
  <si>
    <t>AP Fortaleza/CE</t>
  </si>
  <si>
    <t>AP Curitiba/PR</t>
  </si>
  <si>
    <t>AP Florianópolis/SC</t>
  </si>
  <si>
    <t>AP Belém/PA</t>
  </si>
  <si>
    <t>AP Vitória/ES</t>
  </si>
  <si>
    <t>AP Goiânia/GO</t>
  </si>
  <si>
    <t>AP Cuiabá/MT</t>
  </si>
  <si>
    <t>Capital Regional A</t>
  </si>
  <si>
    <t>Manaus (AM)</t>
  </si>
  <si>
    <t>AP Natal/RN</t>
  </si>
  <si>
    <t>Capital Regional C</t>
  </si>
  <si>
    <t>AP Maceió/AL</t>
  </si>
  <si>
    <t>AP Itajaí - Balneário Camboriú/SC</t>
  </si>
  <si>
    <t>Capital Regional B</t>
  </si>
  <si>
    <t>AP São Luís/MA</t>
  </si>
  <si>
    <t>Campo Grande (MS)</t>
  </si>
  <si>
    <t>AP João Pessoa/PB</t>
  </si>
  <si>
    <t>AP Teresina/PI</t>
  </si>
  <si>
    <t>AP Aracaju/SE</t>
  </si>
  <si>
    <t>AP Rio de Janeiro/RJ - AP São Paulo/SP</t>
  </si>
  <si>
    <t>AP São Paulo/SP - AP Porto Alegre/RS</t>
  </si>
  <si>
    <t>AP Belo Horizonte/MG - AP São Paulo/SP</t>
  </si>
  <si>
    <t>AP São Paulo/SP - AP Brasília/DF</t>
  </si>
  <si>
    <t>AP São Paulo/SP - AP Curitiba/PR</t>
  </si>
  <si>
    <t>AP Salvador/BA - AP São Paulo/SP</t>
  </si>
  <si>
    <t>AP Recife/PE - AP São Paulo/SP</t>
  </si>
  <si>
    <t>AP São Paulo/SP - AP Florianópolis/SC</t>
  </si>
  <si>
    <t>AP Fortaleza/CE - AP São Paulo/SP</t>
  </si>
  <si>
    <t>AP Rio de Janeiro/RJ - AP Brasília/DF</t>
  </si>
  <si>
    <t>AP São Paulo/SP - AP Goiânia/GO</t>
  </si>
  <si>
    <t>AP Vitória/ES - AP São Paulo/SP</t>
  </si>
  <si>
    <t>AP São Paulo/SP - AP Itajaí - Balneário Camboriú/SC</t>
  </si>
  <si>
    <t>AP Belo Horizonte/MG - AP Rio de Janeiro/RJ</t>
  </si>
  <si>
    <t>AP São Paulo/SP - AP Cuiabá/MT</t>
  </si>
  <si>
    <t>AP Rio de Janeiro/RJ - AP Campinas/SP</t>
  </si>
  <si>
    <t>AP Belo Horizonte/MG - AP Brasília/DF</t>
  </si>
  <si>
    <t>AP Maceió/AL - AP São Paulo/SP</t>
  </si>
  <si>
    <t>AP Rio de Janeiro/RJ - AP Porto Alegre/RS</t>
  </si>
  <si>
    <t>AP São Paulo/SP - Campo Grande (MS)</t>
  </si>
  <si>
    <t>AP Fortaleza/CE - AP Recife/PE</t>
  </si>
  <si>
    <t>Manaus (AM) - AP São Paulo/SP</t>
  </si>
  <si>
    <t>Manaus (AM) - AP Campinas/SP</t>
  </si>
  <si>
    <t>Manaus (AM) - AP Brasília/DF</t>
  </si>
  <si>
    <t>Porto Seguro (BA)</t>
  </si>
  <si>
    <t>Uberlândia (MG)</t>
  </si>
  <si>
    <t>AP Porto Velho/RO</t>
  </si>
  <si>
    <t>Palmas (TO)</t>
  </si>
  <si>
    <t>AP Rio de Janeiro/RJ - AP Curitiba/PR</t>
  </si>
  <si>
    <t>AP Salvador/BA - AP Rio de Janeiro/RJ</t>
  </si>
  <si>
    <t>AP Vitória/ES - AP Rio de Janeiro/RJ</t>
  </si>
  <si>
    <t>AP Fortaleza/CE - AP Rio de Janeiro/RJ</t>
  </si>
  <si>
    <t>AP Curitiba/PR - AP Porto Alegre/RS</t>
  </si>
  <si>
    <t>AP Recife/PE - AP Rio de Janeiro/RJ</t>
  </si>
  <si>
    <t>AP Belém/PA - AP São Paulo/SP</t>
  </si>
  <si>
    <t>AP Campinas/SP - AP Brasília/DF</t>
  </si>
  <si>
    <t>Uberlândia (MG) - AP São Paulo/SP</t>
  </si>
  <si>
    <t>AP Porto Alegre/RS - AP Brasília/DF</t>
  </si>
  <si>
    <t>AP Fortaleza/CE - AP Brasília/DF</t>
  </si>
  <si>
    <t>AP Salvador/BA - AP Brasília/DF</t>
  </si>
  <si>
    <t>AP Natal/RN - AP São Paulo/SP</t>
  </si>
  <si>
    <t>AP Rio de Janeiro/RJ - AP Florianópolis/SC</t>
  </si>
  <si>
    <t>AP João Pessoa/PB - AP São Paulo/SP</t>
  </si>
  <si>
    <t>AP Aracaju/SE - AP São Paulo/SP</t>
  </si>
  <si>
    <t>AP Belém/PA - AP Macapá/AP</t>
  </si>
  <si>
    <t>AP Juazeiro do Norte/CE</t>
  </si>
  <si>
    <t>AP Macapá/AP</t>
  </si>
  <si>
    <t>AP Petrolina/PE - Juazeiro/BA</t>
  </si>
  <si>
    <t>Boa Vista (RR)</t>
  </si>
  <si>
    <t>Total</t>
  </si>
  <si>
    <t xml:space="preserve">+5,42 d.p. </t>
  </si>
  <si>
    <t xml:space="preserve">+5,15 d.p. </t>
  </si>
  <si>
    <t xml:space="preserve">+3,88 d.p. </t>
  </si>
  <si>
    <t xml:space="preserve">+2,75 d.p. </t>
  </si>
  <si>
    <t xml:space="preserve">+2,46 d.p. </t>
  </si>
  <si>
    <t xml:space="preserve">+2,41 d.p. </t>
  </si>
  <si>
    <t xml:space="preserve">+1,96 d.p. </t>
  </si>
  <si>
    <t xml:space="preserve">+1,77 d.p. </t>
  </si>
  <si>
    <t xml:space="preserve">+1,59 d.p. </t>
  </si>
  <si>
    <t>Lábrea (AM)</t>
  </si>
  <si>
    <t>Carauari (AM)</t>
  </si>
  <si>
    <t>São Gabriel da Cachoeira (AM)</t>
  </si>
  <si>
    <t>Parintins (AM)</t>
  </si>
  <si>
    <t>Itaituba (PA)</t>
  </si>
  <si>
    <t xml:space="preserve">-3,44 d.p. </t>
  </si>
  <si>
    <t>Parnaíba (PI)</t>
  </si>
  <si>
    <t xml:space="preserve">-2,54 d.p. </t>
  </si>
  <si>
    <t>Valença (BA)</t>
  </si>
  <si>
    <t xml:space="preserve">-2,49 d.p. </t>
  </si>
  <si>
    <t>AP Araxá/MG</t>
  </si>
  <si>
    <t xml:space="preserve">-2,16 d.p. </t>
  </si>
  <si>
    <t>AP São José dos Campos/SP</t>
  </si>
  <si>
    <t xml:space="preserve">-2,01 d.p. </t>
  </si>
  <si>
    <t>Cruzeiro do Sul (AC)</t>
  </si>
  <si>
    <t>Jaguaruna (SC)</t>
  </si>
  <si>
    <t xml:space="preserve">+2,99 d.p </t>
  </si>
  <si>
    <t>Cruz (CE)</t>
  </si>
  <si>
    <t xml:space="preserve">+2,98 d.p </t>
  </si>
  <si>
    <t xml:space="preserve">+2,97 d.p </t>
  </si>
  <si>
    <t>AP Santo Ângelo/RS</t>
  </si>
  <si>
    <t xml:space="preserve">+2,68 d.p </t>
  </si>
  <si>
    <t>AP Caxias do Sul/RS</t>
  </si>
  <si>
    <t xml:space="preserve">+1,62 d.p </t>
  </si>
  <si>
    <t>Varginha (MG)</t>
  </si>
  <si>
    <t>AP Campina Grande/PB</t>
  </si>
  <si>
    <t xml:space="preserve">+1,39 d.p </t>
  </si>
  <si>
    <t>AP Cascavel/PR</t>
  </si>
  <si>
    <t>Ilhéus (BA)</t>
  </si>
  <si>
    <t xml:space="preserve">+1,23 d.p </t>
  </si>
  <si>
    <t>AP Bauru/SP</t>
  </si>
  <si>
    <t>Ji-Paraná (RO)</t>
  </si>
  <si>
    <t xml:space="preserve">+1,21 d.p </t>
  </si>
  <si>
    <t>AP Ribeirão Preto/SP</t>
  </si>
  <si>
    <t xml:space="preserve">+1,09 d.p </t>
  </si>
  <si>
    <t>Fernando de Noronha (PE)</t>
  </si>
  <si>
    <t xml:space="preserve">-1,45 d.p </t>
  </si>
  <si>
    <t>API Corumbá/Brasil</t>
  </si>
  <si>
    <t xml:space="preserve">-1,35 d.p </t>
  </si>
  <si>
    <t xml:space="preserve">-1,24 d.p </t>
  </si>
  <si>
    <t xml:space="preserve">-1,15 d.p </t>
  </si>
  <si>
    <t>Rio Branco (AC)</t>
  </si>
  <si>
    <t xml:space="preserve">-1,14 d.p </t>
  </si>
  <si>
    <t xml:space="preserve">-1,13 d.p </t>
  </si>
  <si>
    <t xml:space="preserve">-1,12 d.p </t>
  </si>
  <si>
    <t xml:space="preserve">-1,07 d.p </t>
  </si>
  <si>
    <t>AP Joinville/SC</t>
  </si>
  <si>
    <t>Tefé (AM)</t>
  </si>
  <si>
    <t>Tabatinga (AM)</t>
  </si>
  <si>
    <t>Santarém (PA)</t>
  </si>
  <si>
    <t>Cidades com maiores movimentações aéreas</t>
  </si>
  <si>
    <t>População</t>
  </si>
  <si>
    <t>PIB 2018
(R$ 1 000)</t>
  </si>
  <si>
    <t>Cargas
(kg)</t>
  </si>
  <si>
    <t>Ligações aéreas
entre Cidades</t>
  </si>
  <si>
    <t>Percentual de passageiros (%)</t>
  </si>
  <si>
    <t>Acumulado</t>
  </si>
  <si>
    <t>Movimento de passageiros</t>
  </si>
  <si>
    <t>Percentual de carga (%)</t>
  </si>
  <si>
    <t>Total
(kg)</t>
  </si>
  <si>
    <t>Movimento aéreo de carga</t>
  </si>
  <si>
    <t>Brasil</t>
  </si>
  <si>
    <t>Evolução do movimento aéreo de passageiros</t>
  </si>
  <si>
    <t>Variação
2015/2010
(%)</t>
  </si>
  <si>
    <t>Variação
2019/2015
(%)</t>
  </si>
  <si>
    <t>Vaiação
2010-2019
(%)</t>
  </si>
  <si>
    <t>Cidades</t>
  </si>
  <si>
    <t>Variação
2020/2019 (%)</t>
  </si>
  <si>
    <t>Evolução do movimento aéreo de carga (kg)</t>
  </si>
  <si>
    <t>Variação
2010-2019
(%)</t>
  </si>
  <si>
    <t>Variação
2020/2019
(%)</t>
  </si>
  <si>
    <t>Assentos comercializados</t>
  </si>
  <si>
    <t>2019
(R$)</t>
  </si>
  <si>
    <t>2020
(R$)</t>
  </si>
  <si>
    <t>Cidades que foram destinos
regulares do transporte
aéreo de passageiros</t>
  </si>
  <si>
    <t>Maiores variações percentuais da TMPd</t>
  </si>
  <si>
    <t>Menores variações percentuais da TMPd</t>
  </si>
  <si>
    <t xml:space="preserve">            2. A quantidade de destinos aéreos se refere ao que efetivamente foi voado pelos passageiros no ano-referência de 2019 e não ao total de destinos que estiveram disponíveis.</t>
  </si>
  <si>
    <t>Maiores acessibilidades geográficas</t>
  </si>
  <si>
    <t>Menores acessibilidades geográficas</t>
  </si>
  <si>
    <t>Cidades que foram
origens regulares
do transporte aéreo
de passageiros</t>
  </si>
  <si>
    <t>Voos diretos</t>
  </si>
  <si>
    <t>Desvios-padrão
acima ou abaixo
da média</t>
  </si>
  <si>
    <t>Voos indiretos
(1)</t>
  </si>
  <si>
    <t>...</t>
  </si>
  <si>
    <t>Locais
(1)</t>
  </si>
  <si>
    <t>-</t>
  </si>
  <si>
    <t>Cidade com aeroportos com demanda descentralizada e muito descentralizada (3) (4)</t>
  </si>
  <si>
    <t>Cidades com aeroportos com demanda centralizada (3) (5)</t>
  </si>
  <si>
    <t>Desvios-
padrão acima
ou abaixo da
média</t>
  </si>
  <si>
    <t>Absoluto</t>
  </si>
  <si>
    <t>Relativo
(%)</t>
  </si>
  <si>
    <t>Regionais (2)</t>
  </si>
  <si>
    <t>Menores tempos de acesso aos aeroportos (1)</t>
  </si>
  <si>
    <t>Maiores tempos de acesso aos aeroportos</t>
  </si>
  <si>
    <t>Acessibilidade Geográfica das Cidades, por destinos diretos e indiretos</t>
  </si>
  <si>
    <t>Notas: 1. Entende-se por origem regular, aquele que teve pelo menos uma de suas ligações OD repetindo-se a cada mês no ano de 2019.</t>
  </si>
  <si>
    <t>(1) Entende-se por passageiros locais, todos aqueles que se deslocaram a partir da própria Cidade para acessar o(s) seu(s) aeroporto(s). A origem pode ser qualquer lugar da área do Município ou dos Municípios integrantes, quando a Cidade é composta por um Arranjo Populacional. (2) Entende-se por passageiro regional todos aqueles que se deslocam a partir de outra Cidade que não a que possui o(s) aeroporto(s) ao(s) qual(is) se destinam. (3) As demandas são classificadas de acordo com a padronização do percentual de passageiros regionais x totais em relação à quantidade de desvios-padrão em relação à média, conforme a seção Notas técnicas.  (4) A demanda descentralizada tem desvio padrão entre +1 e +2 d.p e a muito descentralizada tem desvio padrão maior que +2d.p. (5) A demanda centralizada tem desvio padrão menor que -1 d.p.</t>
  </si>
  <si>
    <t>Fonte: IBGE. Diretoria de Geociências, Coordenação de Geografia, Ligações Aéreas 2019-2020.</t>
  </si>
  <si>
    <t>(1)  A Cidade de Fernando de Noronha (PE) não foi considerada na análise por não possuir nenhum passageiro de outra Cidade que busque acesso ao seu aeroporto.</t>
  </si>
  <si>
    <t>Tabela 1 - Cidades com maiores movimentações aéreas de passageiros e cargas - 2019</t>
  </si>
  <si>
    <t>Tabela 4 - Evolução do movimento aéreo de passageiros - 2010/2020</t>
  </si>
  <si>
    <t>Tabela 5 - Evolução do movimento aéreo de carga - 2010/2020</t>
  </si>
  <si>
    <t>Tabela 6 - Principais fluxos origem-destino regulares de passageiros
aéreos e tarifa média ponderada por ligação - 2019-2020</t>
  </si>
  <si>
    <t>AP São Paulo/SP - API Foz do Iguaçu/Brasil - Ciudad del Este/Paraguai</t>
  </si>
  <si>
    <t>Notas: 1. AP = Arranjo Populacional.
            2. API = Arranjo Populacional Internacional.</t>
  </si>
  <si>
    <t>API Foz do Iguaçu/Brasil - Ciudad del Este/Paraguai</t>
  </si>
  <si>
    <t>Hierarquia urbana 2018</t>
  </si>
  <si>
    <r>
      <t xml:space="preserve">Fonte: 1.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 xml:space="preserve">: resumo anual 2019. Brasília, DF: ANAC, 2021d. Disponível em: https://www.gov.br/anac/pt-br/assuntos/dados-e-estatisticas/dados-estatisticos/arquivos?b_start:int=20. Acesso em: jan. de 2021. 2. IBGE. Banco Multidimensional de Estatísticas. 3. IBGE. </t>
    </r>
    <r>
      <rPr>
        <i/>
        <sz val="7"/>
        <color theme="1"/>
        <rFont val="Univers LT Std 55"/>
        <family val="2"/>
      </rPr>
      <t>Regiões de influência das Cidades 2018</t>
    </r>
    <r>
      <rPr>
        <sz val="7"/>
        <color theme="1"/>
        <rFont val="Univers LT Std 55"/>
        <family val="2"/>
      </rPr>
      <t>. Rio de Janeiro, 2020. Disponível em: https://www.ibge.gov.br/geociencias/organizacao-do-territorio/redes-e-fluxos-geograficos/15798-regioes-de-influencia-das-cidades.html?=&amp;t=acesso-ao-produto. Acesso em: out. 2021.</t>
    </r>
  </si>
  <si>
    <r>
      <t xml:space="preserve">Fonte: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>: resumo anual 2019. Brasília, DF: ANAC, 2021d. Disponível em: https://www.gov.br/anac/pt-br/assuntos/dados-e-estatisticas/dados-estatisticos/arquivos?b_start:int=20. Acesso em: jan. de 2021.</t>
    </r>
  </si>
  <si>
    <r>
      <t xml:space="preserve">Fonte: AGÊNCIA NACIONAL DE AVIAÇÃO CIVIL (Brasil). </t>
    </r>
    <r>
      <rPr>
        <i/>
        <sz val="7"/>
        <color rgb="FF000000"/>
        <rFont val="Univers LT Std 55"/>
        <family val="2"/>
      </rPr>
      <t>Dados estatísticos do transporte aéreo do Brasil</t>
    </r>
    <r>
      <rPr>
        <sz val="7"/>
        <color rgb="FF000000"/>
        <rFont val="Univers LT Std 55"/>
        <family val="2"/>
      </rPr>
      <t>: resumo anual 2019. Brasília, DF: ANAC, 2021d. Disponível em: https://www.gov.br/anac/pt-br/assuntos/dados-e-estatisticas/dados-estatisticos/arquivos?b_start:int=20. Acesso em: jan. de 2021.</t>
    </r>
  </si>
  <si>
    <r>
      <t xml:space="preserve">Fontes: 1.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 xml:space="preserve">: resumo anual 2010. Brasília, DF: ANAC, 2021b. Disponível em: https://www.gov.br/anac/pt-br/assuntos/dados-e-estatisticas/dados-estatisticos/arquivos. Acesso em: jan. de 2021.  2. 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 xml:space="preserve">: resumo anual 2015. Brasília, DF: ANAC, 2021c. Disponível em: https://www.gov.br/anac/pt-br/assuntos/dados-e-estatisticas/dados-estatisticos/arquivos. Acesso em: jan. de 2021. 3. 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 xml:space="preserve">: resumo anual 2019. Brasília, DF: ANAC, 2021d. Disponível em: https://www.gov.br/anac/pt-br/assuntos/dados-e-estatisticas/dados-estatisticos/arquivos?b_start:int=20. Acesso em: jan. de 2021. 4.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>: resumo anual 2020. Brasília, DF: ANAC, 2021e. Disponível em: https://www.gov.br/anac/pt-br/assuntos/dados-e-estatisticas/dados-estatisticos/arquivos?b_start:int=20. Acesso em: jan. de 2021</t>
    </r>
  </si>
  <si>
    <r>
      <t>Fontes: 1. AGÊNCIA NACIONAL DE AVIAÇÃO CIVIL (Brasil). Dados estatísticos do transporte aéreo do Brasil: resumo anual 2010. Brasília, DF: ANAC, 2021b. Disponível em: https://www.gov.br/anac/pt-br/assuntos/dados-e-estatisticas/dados-estatisticos/arquivos. Acesso em: jan. de 2021.  2.  AGÊNCIA NACIONAL DE AVIAÇÃO CIVIL (Brasil).</t>
    </r>
    <r>
      <rPr>
        <i/>
        <sz val="7"/>
        <color theme="1"/>
        <rFont val="Univers LT Std 55"/>
        <family val="2"/>
      </rPr>
      <t xml:space="preserve"> Dados estatísticos do transporte aéreo do Brasil</t>
    </r>
    <r>
      <rPr>
        <sz val="7"/>
        <color theme="1"/>
        <rFont val="Univers LT Std 55"/>
        <family val="2"/>
      </rPr>
      <t xml:space="preserve">: resumo anual 2015. Brasília, DF: ANAC, 2021c. Disponível em: https://www.gov.br/anac/pt-br/assuntos/dados-e-estatisticas/dados-estatisticos/arquivos. Acesso em: jan. de 2021. 3. 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 xml:space="preserve">: resumo anual 2019. Brasília, DF: ANAC, 2021d. Disponível em: https://www.gov.br/anac/pt-br/assuntos/dados-e-estatisticas/dados-estatisticos/arquivos?b_start:int=20. Acesso em: jan. de 2021. 4. AGÊNCIA NACIONAL DE AVIAÇÃO CIVIL (Brasil). </t>
    </r>
    <r>
      <rPr>
        <i/>
        <sz val="7"/>
        <color theme="1"/>
        <rFont val="Univers LT Std 55"/>
        <family val="2"/>
      </rPr>
      <t>Dados estatísticos do transporte aéreo do Brasil</t>
    </r>
    <r>
      <rPr>
        <sz val="7"/>
        <color theme="1"/>
        <rFont val="Univers LT Std 55"/>
        <family val="2"/>
      </rPr>
      <t>: resumo anual 2020. Brasília, DF: ANAC, 2021e. Disponível em: https://www.gov.br/anac/pt-br/assuntos/dados-e-estatisticas/dados-estatisticos/arquivos?b_start:int=20. Acesso em: jan. de 2021</t>
    </r>
  </si>
  <si>
    <r>
      <t>Fontes: 1.  AGÊNCIA NACIONAL DE AVIAÇÃO CIVIL (Brasil).</t>
    </r>
    <r>
      <rPr>
        <i/>
        <sz val="7"/>
        <color rgb="FF000000"/>
        <rFont val="Univers LT Std 55"/>
        <family val="2"/>
      </rPr>
      <t xml:space="preserve"> Tarifas aéreas comercializadas</t>
    </r>
    <r>
      <rPr>
        <sz val="7"/>
        <color rgb="FF000000"/>
        <rFont val="Univers LT Std 55"/>
        <family val="2"/>
      </rPr>
      <t xml:space="preserve">: microdados 2019. Brasília, DF: ANAC, 2021f. Disponível em: https://www.gov.br/anac/pt-br/assuntos/dados-e-estatisticas/microdados-de-tarifas-aereas-comercializadas.  Acesso em: jan. 2021. 2. AGÊNCIA NACIONAL DE AVIAÇÃO CIVIL (Brasil). </t>
    </r>
    <r>
      <rPr>
        <i/>
        <sz val="7"/>
        <color rgb="FF000000"/>
        <rFont val="Univers LT Std 55"/>
        <family val="2"/>
      </rPr>
      <t>Tarifas aéreas comercializadas</t>
    </r>
    <r>
      <rPr>
        <sz val="7"/>
        <color rgb="FF000000"/>
        <rFont val="Univers LT Std 55"/>
        <family val="2"/>
      </rPr>
      <t>: microdados 2020. Brasília, DF: ANAC, 2021g. Disponível em: https://www.gov.br/anac/pt-br/assuntos/dados-e-estatisticas/microdados-de-tarifas-aereas-comercializadas.  Acesso em: jan. 2021.</t>
    </r>
  </si>
  <si>
    <r>
      <t xml:space="preserve">Fontes: 1. IBGE. Diretoria de Geociências, Coordenação de Geografia, Ligações Aéreas 2019-2020. 2. AGÊNCIA NACIONAL DE AVIAÇÃO CIVIL (Brasil). </t>
    </r>
    <r>
      <rPr>
        <i/>
        <sz val="7"/>
        <color rgb="FF000000"/>
        <rFont val="Univers LT Std 55"/>
        <family val="2"/>
      </rPr>
      <t>Tarifas aéreas comercializadas</t>
    </r>
    <r>
      <rPr>
        <sz val="7"/>
        <color rgb="FF000000"/>
        <rFont val="Univers LT Std 55"/>
        <family val="2"/>
      </rPr>
      <t xml:space="preserve">: microdados 2019. Brasília, DF: ANAC, 2021f. Disponível em: https://www.gov.br/anac/pt-br/assuntos/dados-e-estatisticas/microdados-de-tarifas-aereas-comercializadas.  Acesso em: jan. 2021. 3. AGÊNCIA NACIONAL DE AVIAÇÃO CIVIL (Brasil). </t>
    </r>
    <r>
      <rPr>
        <i/>
        <sz val="7"/>
        <color rgb="FF000000"/>
        <rFont val="Univers LT Std 55"/>
        <family val="2"/>
      </rPr>
      <t>Tarifas aéreas comercializadas</t>
    </r>
    <r>
      <rPr>
        <sz val="7"/>
        <color rgb="FF000000"/>
        <rFont val="Univers LT Std 55"/>
        <family val="2"/>
      </rPr>
      <t>: microdados 2020. Brasília, DF: ANAC, 2021g. Disponível em: https://www.gov.br/anac/pt-br/assuntos/dados-e-estatisticas/microdados-de-tarifas-aereas-comercializadas.  Acesso em: jan. 2021.</t>
    </r>
  </si>
  <si>
    <r>
      <t xml:space="preserve">Fontes: 1. IBGE. Diretoria de Geociências, Coordenação de Geografia, Ligações Aéreas 2019-2020. 2. AGÊNCIA NACIONAL DE AVIAÇÃO CIVIL (Brasil). </t>
    </r>
    <r>
      <rPr>
        <i/>
        <sz val="7"/>
        <color rgb="FF000000"/>
        <rFont val="Univers LT Std 55"/>
        <family val="2"/>
      </rPr>
      <t>Dados estatísticos do transporte aéreo do Brasil</t>
    </r>
    <r>
      <rPr>
        <sz val="7"/>
        <color rgb="FF000000"/>
        <rFont val="Univers LT Std 55"/>
        <family val="2"/>
      </rPr>
      <t xml:space="preserve">: resumo anual 2019. Brasília, DF: ANAC, 2021d. Disponível em: https://www.gov.br/anac/pt-br/assuntos/dados-e-estatisticas/dados-estatisticos/arquivos?b_start:int=20. Acesso em: jan. de 2021. 3. AGÊNCIA NACIONAL DE AVIAÇÃO CIVIL (Brasil). </t>
    </r>
    <r>
      <rPr>
        <i/>
        <sz val="7"/>
        <color rgb="FF000000"/>
        <rFont val="Univers LT Std 55"/>
        <family val="2"/>
      </rPr>
      <t>Tarifas aéreas comercializadas</t>
    </r>
    <r>
      <rPr>
        <sz val="7"/>
        <color rgb="FF000000"/>
        <rFont val="Univers LT Std 55"/>
        <family val="2"/>
      </rPr>
      <t>: microdados 2019. Brasília, DF: ANAC, 2021f. Disponível em: https://www.gov.br/anac/pt-br/assuntos/dados-e-estatisticas/microdados-de-tarifas-aereas-comercializadas.  Acesso em: jan. 2021.</t>
    </r>
  </si>
  <si>
    <t>(1) Entende-se por voo indireto, todos aqueles trajetos efetuados pelos passageiros desde o embarque inicial até o embarque final tenham tido pelo menos uma escala e/ou conexão.</t>
  </si>
  <si>
    <t>Tabela 2 - Ligações aéreas entre Cidades, por movimento 
e percentual de passageiros - 2019</t>
  </si>
  <si>
    <t>Nota: AP = Arranjo Populacional.</t>
  </si>
  <si>
    <t>Tabela 3 - Ligações aéreas entre Cidades, por movimento 
e percentual de carga - 2019</t>
  </si>
  <si>
    <t>Notas: 1. Estão listadas as 25 Cidades com maiores movimentações de passageiros para o ano de 2019.
             2. AP = Arranjo Populacional.</t>
  </si>
  <si>
    <t>Notas: 1. Estão listadas as 25 Cidades com maiores movimentações de passageiros para o ano de 2019.
             2. AP = Arranjo Populacional.
             3. API = Arranjo Populacional Internacional.</t>
  </si>
  <si>
    <t xml:space="preserve">Principais fluxos origem-destino de passageiros aéreos </t>
  </si>
  <si>
    <t xml:space="preserve">            3. Entende-se por ligação regular aquela que ocorreu pelo menos uma vez a cada mês, dos anos de 2019 e 2020.</t>
  </si>
  <si>
    <t xml:space="preserve">            3. AP = Arranjo Populacional.</t>
  </si>
  <si>
    <t>Tarifa média ponderada 
por ligação - TMPL (R$)</t>
  </si>
  <si>
    <t>Tabela 7 - Acessibilidade econômica das Cidades que foram destinos regulares do transporte aéreo de passageiros, por tarifa média ponderada por destino - 2019-2020</t>
  </si>
  <si>
    <t>Tabela 8 - Acessibilidade Geográfica das Cidades que foram origens regulares do transporte aéreo de passageiros, por destinos diretos e indiretos - 2019</t>
  </si>
  <si>
    <r>
      <t>Tabela 9</t>
    </r>
    <r>
      <rPr>
        <b/>
        <sz val="9"/>
        <color rgb="FFFF0000"/>
        <rFont val="Univers LT Std 45 Light"/>
        <family val="2"/>
      </rPr>
      <t xml:space="preserve"> </t>
    </r>
    <r>
      <rPr>
        <b/>
        <sz val="9"/>
        <color theme="1"/>
        <rFont val="Univers LT Std 45 Light"/>
        <family val="2"/>
      </rPr>
      <t>- Acessibilidade geográfica das Cidades com aeroportos, por deslocamento de passageiros locais e regionais para acessar o serviço de transporte aéreo - 2019</t>
    </r>
  </si>
  <si>
    <t>Acessibilidade geográfica das Cidades, por deslocamento
de passageiros locais e regionais</t>
  </si>
  <si>
    <t>Cidades com aeroportos
que recebem passageiros
para acessar o serviço de
transporte aéreo</t>
  </si>
  <si>
    <t>Acessibilidade temporal, por tempo médio ponderado de acesso ao aeroporto - TMPac (minutos)</t>
  </si>
  <si>
    <t>Cidades com aeroportos que recebem passageiros
para acessar o serviço de transporte aéreo</t>
  </si>
  <si>
    <t>Tabela 10 - Acessibilidade temporal das Cidades com aeroportos que recebem passageiros de outras Cidades para acessar o serviço de transporte aéreo, 
por tempo médio ponderado de acesso ao aeroporto - 2019</t>
  </si>
  <si>
    <t>Notas: 1. Estão listadas as 25 maiores médias da padronização da movimentação de carga e passageiros.
            2. AP = Arranjo Populacional.
            3. API = Arranjo Populacional Internacional.</t>
  </si>
  <si>
    <t xml:space="preserve">            2. Em referência ao ano de 2019.</t>
  </si>
  <si>
    <t>Notas: 1. Estão listadas as Cidades com maiores ligações, que somam 50% do total.</t>
  </si>
  <si>
    <t xml:space="preserve">            4. AP = Arranjo Populacional.</t>
  </si>
  <si>
    <t>Notas: 1. Estão listadas as dez Cidades com os maiores e menores tempos de acesso ao aeroporto.</t>
  </si>
  <si>
    <t xml:space="preserve">            2. AP = Arranjo Populacional.</t>
  </si>
  <si>
    <t>Acessibilidade econômica das Cidades, 
por tarifa média ponderada por destino - TMPd</t>
  </si>
  <si>
    <t>Notas: 1. Entende-se por destino regular, aqueles que tiveram atendimento de pelo menos um voo regular em cada mês dos anos 2019 e 2020.</t>
  </si>
  <si>
    <t>Fonte: Redes e Fluxos do Território: Ligações Aéreas 2019-2020</t>
  </si>
  <si>
    <t>Cargas
(Toneladas)</t>
  </si>
  <si>
    <t>Passageiros (Milhões)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</si>
</sst>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  <numFmt numFmtId="167" formatCode="###\ ###\ ###\ ###;\(\-\)\ ###\ ###\ ###\ ###"/>
    <numFmt numFmtId="168" formatCode="0.0;\(\-\)\ 0.0"/>
    <numFmt numFmtId="169" formatCode="0.00;\(\-\)\ 0.00"/>
    <numFmt numFmtId="170" formatCode="#\ ###\ ###"/>
    <numFmt numFmtId="171" formatCode="#\ ###\ ###\ 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Univers LT Std 55"/>
      <family val="2"/>
    </font>
    <font>
      <b/>
      <sz val="9"/>
      <color theme="1"/>
      <name val="Univers LT Std 45 Light"/>
      <family val="2"/>
    </font>
    <font>
      <sz val="7"/>
      <color rgb="FF000000"/>
      <name val="Univers LT Std 55"/>
      <family val="2"/>
    </font>
    <font>
      <b/>
      <sz val="7"/>
      <color theme="1"/>
      <name val="Univers LT Std 45 Light"/>
      <family val="2"/>
    </font>
    <font>
      <b/>
      <sz val="9"/>
      <color rgb="FFFF0000"/>
      <name val="Univers LT Std 45 Light"/>
      <family val="2"/>
    </font>
    <font>
      <i/>
      <sz val="7"/>
      <color theme="1"/>
      <name val="Univers LT Std 55"/>
      <family val="2"/>
    </font>
    <font>
      <i/>
      <sz val="7"/>
      <color rgb="FF000000"/>
      <name val="Univers LT Std 55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164" fontId="2" fillId="2" borderId="5" xfId="1" applyNumberFormat="1" applyFont="1" applyFill="1" applyBorder="1"/>
    <xf numFmtId="0" fontId="2" fillId="2" borderId="0" xfId="0" applyFont="1" applyFill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166" fontId="2" fillId="2" borderId="5" xfId="1" applyNumberFormat="1" applyFont="1" applyFill="1" applyBorder="1"/>
    <xf numFmtId="165" fontId="2" fillId="2" borderId="5" xfId="0" applyNumberFormat="1" applyFont="1" applyFill="1" applyBorder="1"/>
    <xf numFmtId="0" fontId="2" fillId="2" borderId="5" xfId="0" applyFont="1" applyFill="1" applyBorder="1" applyAlignment="1">
      <alignment horizontal="left"/>
    </xf>
    <xf numFmtId="167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2" borderId="0" xfId="0" applyFont="1" applyFill="1" applyAlignment="1"/>
    <xf numFmtId="165" fontId="2" fillId="2" borderId="0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164" fontId="2" fillId="2" borderId="5" xfId="1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 wrapText="1"/>
    </xf>
    <xf numFmtId="168" fontId="5" fillId="2" borderId="8" xfId="0" applyNumberFormat="1" applyFont="1" applyFill="1" applyBorder="1" applyAlignment="1">
      <alignment horizontal="right" wrapText="1"/>
    </xf>
    <xf numFmtId="168" fontId="2" fillId="2" borderId="0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left" wrapText="1" indent="1"/>
    </xf>
    <xf numFmtId="0" fontId="2" fillId="0" borderId="0" xfId="0" applyFont="1" applyBorder="1"/>
    <xf numFmtId="0" fontId="2" fillId="0" borderId="0" xfId="0" applyFont="1" applyAlignment="1"/>
    <xf numFmtId="167" fontId="2" fillId="2" borderId="0" xfId="1" applyNumberFormat="1" applyFont="1" applyFill="1" applyBorder="1" applyAlignment="1"/>
    <xf numFmtId="167" fontId="5" fillId="2" borderId="8" xfId="1" applyNumberFormat="1" applyFont="1" applyFill="1" applyBorder="1" applyAlignment="1"/>
    <xf numFmtId="167" fontId="2" fillId="2" borderId="0" xfId="1" applyNumberFormat="1" applyFont="1" applyFill="1" applyAlignment="1"/>
    <xf numFmtId="0" fontId="2" fillId="0" borderId="0" xfId="0" applyFont="1" applyBorder="1" applyAlignment="1"/>
    <xf numFmtId="0" fontId="2" fillId="0" borderId="5" xfId="0" applyFont="1" applyBorder="1" applyAlignment="1"/>
    <xf numFmtId="167" fontId="2" fillId="2" borderId="5" xfId="1" applyNumberFormat="1" applyFont="1" applyFill="1" applyBorder="1" applyAlignment="1"/>
    <xf numFmtId="168" fontId="2" fillId="2" borderId="5" xfId="0" applyNumberFormat="1" applyFont="1" applyFill="1" applyBorder="1" applyAlignment="1">
      <alignment horizontal="right" wrapText="1"/>
    </xf>
    <xf numFmtId="164" fontId="2" fillId="2" borderId="5" xfId="1" applyNumberFormat="1" applyFont="1" applyFill="1" applyBorder="1" applyAlignment="1"/>
    <xf numFmtId="165" fontId="2" fillId="2" borderId="5" xfId="0" applyNumberFormat="1" applyFont="1" applyFill="1" applyBorder="1" applyAlignment="1">
      <alignment horizontal="center" wrapText="1"/>
    </xf>
    <xf numFmtId="169" fontId="2" fillId="2" borderId="0" xfId="0" applyNumberFormat="1" applyFont="1" applyFill="1" applyAlignment="1">
      <alignment horizontal="right"/>
    </xf>
    <xf numFmtId="169" fontId="2" fillId="2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169" fontId="4" fillId="0" borderId="0" xfId="0" applyNumberFormat="1" applyFont="1" applyFill="1" applyBorder="1" applyAlignment="1">
      <alignment horizontal="right" wrapText="1"/>
    </xf>
    <xf numFmtId="168" fontId="4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 applyAlignment="1">
      <alignment horizontal="right"/>
    </xf>
    <xf numFmtId="164" fontId="2" fillId="0" borderId="0" xfId="1" applyNumberFormat="1" applyFont="1"/>
    <xf numFmtId="0" fontId="4" fillId="0" borderId="0" xfId="0" applyFont="1" applyAlignment="1">
      <alignment vertical="center"/>
    </xf>
    <xf numFmtId="164" fontId="2" fillId="0" borderId="5" xfId="1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167" fontId="2" fillId="0" borderId="0" xfId="1" applyNumberFormat="1" applyFont="1"/>
    <xf numFmtId="167" fontId="2" fillId="0" borderId="0" xfId="0" applyNumberFormat="1" applyFont="1" applyFill="1" applyBorder="1" applyAlignment="1">
      <alignment wrapText="1"/>
    </xf>
    <xf numFmtId="167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8" fontId="2" fillId="0" borderId="0" xfId="0" applyNumberFormat="1" applyFont="1"/>
    <xf numFmtId="167" fontId="2" fillId="0" borderId="0" xfId="1" applyNumberFormat="1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167" fontId="2" fillId="2" borderId="8" xfId="1" applyNumberFormat="1" applyFont="1" applyFill="1" applyBorder="1"/>
    <xf numFmtId="166" fontId="2" fillId="2" borderId="0" xfId="1" applyNumberFormat="1" applyFont="1" applyFill="1"/>
    <xf numFmtId="165" fontId="2" fillId="2" borderId="0" xfId="0" applyNumberFormat="1" applyFont="1" applyFill="1"/>
    <xf numFmtId="166" fontId="2" fillId="2" borderId="0" xfId="1" applyNumberFormat="1" applyFont="1" applyFill="1" applyBorder="1"/>
    <xf numFmtId="165" fontId="2" fillId="2" borderId="0" xfId="0" applyNumberFormat="1" applyFont="1" applyFill="1" applyBorder="1"/>
    <xf numFmtId="0" fontId="2" fillId="2" borderId="10" xfId="0" applyFont="1" applyFill="1" applyBorder="1" applyAlignment="1">
      <alignment horizontal="center" vertical="center" wrapText="1"/>
    </xf>
    <xf numFmtId="170" fontId="2" fillId="2" borderId="8" xfId="1" applyNumberFormat="1" applyFont="1" applyFill="1" applyBorder="1"/>
    <xf numFmtId="170" fontId="2" fillId="2" borderId="0" xfId="1" applyNumberFormat="1" applyFont="1" applyFill="1" applyBorder="1"/>
    <xf numFmtId="170" fontId="2" fillId="2" borderId="0" xfId="1" applyNumberFormat="1" applyFont="1" applyFill="1"/>
    <xf numFmtId="0" fontId="5" fillId="2" borderId="8" xfId="0" applyFont="1" applyFill="1" applyBorder="1" applyAlignment="1">
      <alignment horizontal="right" wrapText="1"/>
    </xf>
    <xf numFmtId="171" fontId="5" fillId="0" borderId="8" xfId="1" applyNumberFormat="1" applyFont="1" applyBorder="1" applyAlignment="1"/>
    <xf numFmtId="171" fontId="2" fillId="2" borderId="0" xfId="1" applyNumberFormat="1" applyFont="1" applyFill="1" applyBorder="1" applyAlignment="1"/>
    <xf numFmtId="171" fontId="5" fillId="2" borderId="8" xfId="1" applyNumberFormat="1" applyFont="1" applyFill="1" applyBorder="1" applyAlignment="1"/>
    <xf numFmtId="171" fontId="2" fillId="2" borderId="0" xfId="1" applyNumberFormat="1" applyFont="1" applyFill="1" applyAlignment="1"/>
    <xf numFmtId="167" fontId="2" fillId="2" borderId="0" xfId="1" applyNumberFormat="1" applyFont="1" applyFill="1" applyBorder="1"/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8"/>
  <sheetViews>
    <sheetView showGridLines="0" topLeftCell="A15" zoomScale="190" zoomScaleNormal="190" workbookViewId="0">
      <selection activeCell="B26" sqref="B26"/>
    </sheetView>
  </sheetViews>
  <sheetFormatPr defaultColWidth="8.85546875" defaultRowHeight="9" x14ac:dyDescent="0.15"/>
  <cols>
    <col min="1" max="1" width="16" style="1" customWidth="1"/>
    <col min="2" max="2" width="18.28515625" style="1" customWidth="1"/>
    <col min="3" max="5" width="8.7109375" style="1" customWidth="1"/>
    <col min="6" max="6" width="9.7109375" style="1" customWidth="1"/>
    <col min="7" max="16384" width="8.85546875" style="1"/>
  </cols>
  <sheetData>
    <row r="1" spans="1:6" ht="23.25" customHeight="1" x14ac:dyDescent="0.15">
      <c r="A1" s="92" t="s">
        <v>190</v>
      </c>
      <c r="B1" s="92"/>
      <c r="C1" s="92"/>
      <c r="D1" s="92"/>
      <c r="E1" s="92"/>
      <c r="F1" s="92"/>
    </row>
    <row r="2" spans="1:6" ht="9" customHeight="1" x14ac:dyDescent="0.15">
      <c r="A2" s="93"/>
      <c r="B2" s="93"/>
      <c r="C2" s="93"/>
      <c r="D2" s="93"/>
      <c r="E2" s="93"/>
      <c r="F2" s="93"/>
    </row>
    <row r="3" spans="1:6" s="2" customFormat="1" ht="25.15" customHeight="1" x14ac:dyDescent="0.25">
      <c r="A3" s="5" t="s">
        <v>140</v>
      </c>
      <c r="B3" s="6" t="s">
        <v>197</v>
      </c>
      <c r="C3" s="6" t="s">
        <v>0</v>
      </c>
      <c r="D3" s="6" t="s">
        <v>143</v>
      </c>
      <c r="E3" s="6" t="s">
        <v>141</v>
      </c>
      <c r="F3" s="7" t="s">
        <v>142</v>
      </c>
    </row>
    <row r="4" spans="1:6" ht="15" customHeight="1" x14ac:dyDescent="0.15">
      <c r="A4" s="72" t="s">
        <v>1</v>
      </c>
      <c r="B4" s="72" t="s">
        <v>2</v>
      </c>
      <c r="C4" s="79">
        <v>50052864</v>
      </c>
      <c r="D4" s="79">
        <v>230135978</v>
      </c>
      <c r="E4" s="79">
        <v>21673440</v>
      </c>
      <c r="F4" s="73">
        <v>1179573402</v>
      </c>
    </row>
    <row r="5" spans="1:6" ht="12.95" customHeight="1" x14ac:dyDescent="0.15">
      <c r="A5" s="4" t="s">
        <v>5</v>
      </c>
      <c r="B5" s="4" t="s">
        <v>4</v>
      </c>
      <c r="C5" s="80">
        <v>15913654</v>
      </c>
      <c r="D5" s="80">
        <v>66788237</v>
      </c>
      <c r="E5" s="80">
        <v>3990059</v>
      </c>
      <c r="F5" s="87">
        <v>266855183</v>
      </c>
    </row>
    <row r="6" spans="1:6" ht="12.95" customHeight="1" x14ac:dyDescent="0.15">
      <c r="A6" s="4" t="s">
        <v>3</v>
      </c>
      <c r="B6" s="4" t="s">
        <v>4</v>
      </c>
      <c r="C6" s="80">
        <v>18159981</v>
      </c>
      <c r="D6" s="80">
        <v>39847807</v>
      </c>
      <c r="E6" s="80">
        <v>12777959</v>
      </c>
      <c r="F6" s="87">
        <v>565696625</v>
      </c>
    </row>
    <row r="7" spans="1:6" ht="12.95" customHeight="1" x14ac:dyDescent="0.15">
      <c r="A7" s="4" t="s">
        <v>20</v>
      </c>
      <c r="B7" s="4" t="s">
        <v>7</v>
      </c>
      <c r="C7" s="80">
        <v>2718442</v>
      </c>
      <c r="D7" s="80">
        <v>90782553</v>
      </c>
      <c r="E7" s="80">
        <v>2182763</v>
      </c>
      <c r="F7" s="87">
        <v>78192321</v>
      </c>
    </row>
    <row r="8" spans="1:6" ht="12.95" customHeight="1" x14ac:dyDescent="0.15">
      <c r="A8" s="4" t="s">
        <v>8</v>
      </c>
      <c r="B8" s="4" t="s">
        <v>7</v>
      </c>
      <c r="C8" s="80">
        <v>9268964</v>
      </c>
      <c r="D8" s="80">
        <v>52829289</v>
      </c>
      <c r="E8" s="80">
        <v>2166734</v>
      </c>
      <c r="F8" s="87">
        <v>142196204</v>
      </c>
    </row>
    <row r="9" spans="1:6" ht="12.95" customHeight="1" x14ac:dyDescent="0.15">
      <c r="A9" s="4" t="s">
        <v>9</v>
      </c>
      <c r="B9" s="4" t="s">
        <v>7</v>
      </c>
      <c r="C9" s="80">
        <v>7998184</v>
      </c>
      <c r="D9" s="80">
        <v>43011470</v>
      </c>
      <c r="E9" s="80">
        <v>4056323</v>
      </c>
      <c r="F9" s="87">
        <v>107509937</v>
      </c>
    </row>
    <row r="10" spans="1:6" ht="12.95" customHeight="1" x14ac:dyDescent="0.15">
      <c r="A10" s="4" t="s">
        <v>6</v>
      </c>
      <c r="B10" s="4" t="s">
        <v>7</v>
      </c>
      <c r="C10" s="80">
        <v>10098445</v>
      </c>
      <c r="D10" s="80">
        <v>30440146</v>
      </c>
      <c r="E10" s="80">
        <v>5199352</v>
      </c>
      <c r="F10" s="87">
        <v>183769975</v>
      </c>
    </row>
    <row r="11" spans="1:6" ht="12.95" customHeight="1" x14ac:dyDescent="0.15">
      <c r="A11" s="4" t="s">
        <v>12</v>
      </c>
      <c r="B11" s="4" t="s">
        <v>7</v>
      </c>
      <c r="C11" s="80">
        <v>6349152</v>
      </c>
      <c r="D11" s="80">
        <v>36748935</v>
      </c>
      <c r="E11" s="80">
        <v>3642907</v>
      </c>
      <c r="F11" s="87">
        <v>90359241</v>
      </c>
    </row>
    <row r="12" spans="1:6" ht="12.95" customHeight="1" x14ac:dyDescent="0.15">
      <c r="A12" s="4" t="s">
        <v>10</v>
      </c>
      <c r="B12" s="4" t="s">
        <v>7</v>
      </c>
      <c r="C12" s="80">
        <v>7616082</v>
      </c>
      <c r="D12" s="80">
        <v>23738202</v>
      </c>
      <c r="E12" s="80">
        <v>3975771</v>
      </c>
      <c r="F12" s="87">
        <v>170204255</v>
      </c>
    </row>
    <row r="13" spans="1:6" ht="12.95" customHeight="1" x14ac:dyDescent="0.15">
      <c r="A13" s="4" t="s">
        <v>11</v>
      </c>
      <c r="B13" s="4" t="s">
        <v>7</v>
      </c>
      <c r="C13" s="80">
        <v>6646670</v>
      </c>
      <c r="D13" s="80">
        <v>23803887</v>
      </c>
      <c r="E13" s="80">
        <v>3824239</v>
      </c>
      <c r="F13" s="87">
        <v>117996716</v>
      </c>
    </row>
    <row r="14" spans="1:6" ht="12.95" customHeight="1" x14ac:dyDescent="0.15">
      <c r="A14" s="4" t="s">
        <v>13</v>
      </c>
      <c r="B14" s="4" t="s">
        <v>7</v>
      </c>
      <c r="C14" s="80">
        <v>6334330</v>
      </c>
      <c r="D14" s="80">
        <v>16271353</v>
      </c>
      <c r="E14" s="80">
        <v>3468575</v>
      </c>
      <c r="F14" s="87">
        <v>155501098</v>
      </c>
    </row>
    <row r="15" spans="1:6" ht="12.95" customHeight="1" x14ac:dyDescent="0.15">
      <c r="A15" s="4" t="s">
        <v>15</v>
      </c>
      <c r="B15" s="4" t="s">
        <v>7</v>
      </c>
      <c r="C15" s="80">
        <v>3325114</v>
      </c>
      <c r="D15" s="80">
        <v>22039436</v>
      </c>
      <c r="E15" s="80">
        <v>2217601</v>
      </c>
      <c r="F15" s="87">
        <v>42500048</v>
      </c>
    </row>
    <row r="16" spans="1:6" ht="12.95" customHeight="1" x14ac:dyDescent="0.15">
      <c r="A16" s="4" t="s">
        <v>16</v>
      </c>
      <c r="B16" s="4" t="s">
        <v>7</v>
      </c>
      <c r="C16" s="80">
        <v>3215622</v>
      </c>
      <c r="D16" s="80">
        <v>19486638</v>
      </c>
      <c r="E16" s="80">
        <v>1854478</v>
      </c>
      <c r="F16" s="87">
        <v>74352397</v>
      </c>
    </row>
    <row r="17" spans="1:6" ht="12.95" customHeight="1" x14ac:dyDescent="0.15">
      <c r="A17" s="4" t="s">
        <v>17</v>
      </c>
      <c r="B17" s="4" t="s">
        <v>7</v>
      </c>
      <c r="C17" s="80">
        <v>3081515</v>
      </c>
      <c r="D17" s="80">
        <v>10449065</v>
      </c>
      <c r="E17" s="80">
        <v>2499746</v>
      </c>
      <c r="F17" s="87">
        <v>72436719</v>
      </c>
    </row>
    <row r="18" spans="1:6" ht="12.95" customHeight="1" x14ac:dyDescent="0.15">
      <c r="A18" s="4" t="s">
        <v>18</v>
      </c>
      <c r="B18" s="4" t="s">
        <v>19</v>
      </c>
      <c r="C18" s="80">
        <v>2815201</v>
      </c>
      <c r="D18" s="80">
        <v>9615792</v>
      </c>
      <c r="E18" s="80">
        <v>897518</v>
      </c>
      <c r="F18" s="87">
        <v>31689476</v>
      </c>
    </row>
    <row r="19" spans="1:6" ht="12.95" customHeight="1" x14ac:dyDescent="0.15">
      <c r="A19" s="4" t="s">
        <v>14</v>
      </c>
      <c r="B19" s="4" t="s">
        <v>7</v>
      </c>
      <c r="C19" s="80">
        <v>3433472</v>
      </c>
      <c r="D19" s="80">
        <v>6552644</v>
      </c>
      <c r="E19" s="80">
        <v>1053852</v>
      </c>
      <c r="F19" s="87">
        <v>41278508</v>
      </c>
    </row>
    <row r="20" spans="1:6" ht="12.95" customHeight="1" x14ac:dyDescent="0.15">
      <c r="A20" s="4" t="s">
        <v>21</v>
      </c>
      <c r="B20" s="4" t="s">
        <v>19</v>
      </c>
      <c r="C20" s="80">
        <v>2120772</v>
      </c>
      <c r="D20" s="80">
        <v>7837466</v>
      </c>
      <c r="E20" s="80">
        <v>1357366</v>
      </c>
      <c r="F20" s="87">
        <v>32407182</v>
      </c>
    </row>
    <row r="21" spans="1:6" ht="12.95" customHeight="1" x14ac:dyDescent="0.15">
      <c r="A21" s="4" t="s">
        <v>26</v>
      </c>
      <c r="B21" s="4" t="s">
        <v>19</v>
      </c>
      <c r="C21" s="80">
        <v>1577873</v>
      </c>
      <c r="D21" s="80">
        <v>5561747</v>
      </c>
      <c r="E21" s="80">
        <v>1432529</v>
      </c>
      <c r="F21" s="87">
        <v>36956938</v>
      </c>
    </row>
    <row r="22" spans="1:6" ht="21.95" customHeight="1" x14ac:dyDescent="0.15">
      <c r="A22" s="89" t="s">
        <v>24</v>
      </c>
      <c r="B22" s="4" t="s">
        <v>25</v>
      </c>
      <c r="C22" s="80">
        <v>1849292</v>
      </c>
      <c r="D22" s="80">
        <v>4136224</v>
      </c>
      <c r="E22" s="80">
        <v>611141</v>
      </c>
      <c r="F22" s="87">
        <v>39361556</v>
      </c>
    </row>
    <row r="23" spans="1:6" ht="12.95" customHeight="1" x14ac:dyDescent="0.15">
      <c r="A23" s="4" t="s">
        <v>23</v>
      </c>
      <c r="B23" s="4" t="s">
        <v>19</v>
      </c>
      <c r="C23" s="80">
        <v>1908002</v>
      </c>
      <c r="D23" s="80">
        <v>3309004</v>
      </c>
      <c r="E23" s="80">
        <v>1219902</v>
      </c>
      <c r="F23" s="87">
        <v>26248215</v>
      </c>
    </row>
    <row r="24" spans="1:6" ht="12.95" customHeight="1" x14ac:dyDescent="0.15">
      <c r="A24" s="4" t="s">
        <v>27</v>
      </c>
      <c r="B24" s="4" t="s">
        <v>19</v>
      </c>
      <c r="C24" s="80">
        <v>1480232</v>
      </c>
      <c r="D24" s="80">
        <v>4278326</v>
      </c>
      <c r="E24" s="80">
        <v>895982</v>
      </c>
      <c r="F24" s="87">
        <v>29177496</v>
      </c>
    </row>
    <row r="25" spans="1:6" ht="12.95" customHeight="1" x14ac:dyDescent="0.15">
      <c r="A25" s="4" t="s">
        <v>28</v>
      </c>
      <c r="B25" s="4" t="s">
        <v>19</v>
      </c>
      <c r="C25" s="80">
        <v>1284665</v>
      </c>
      <c r="D25" s="80">
        <v>4987045</v>
      </c>
      <c r="E25" s="80">
        <v>1147967</v>
      </c>
      <c r="F25" s="87">
        <v>27409495</v>
      </c>
    </row>
    <row r="26" spans="1:6" ht="21.95" customHeight="1" x14ac:dyDescent="0.15">
      <c r="A26" s="89" t="s">
        <v>196</v>
      </c>
      <c r="B26" s="4" t="s">
        <v>22</v>
      </c>
      <c r="C26" s="80">
        <v>2082809</v>
      </c>
      <c r="D26" s="80">
        <v>855794</v>
      </c>
      <c r="E26" s="80">
        <v>281997</v>
      </c>
      <c r="F26" s="87">
        <v>15199292</v>
      </c>
    </row>
    <row r="27" spans="1:6" ht="12.95" customHeight="1" x14ac:dyDescent="0.15">
      <c r="A27" s="4" t="s">
        <v>29</v>
      </c>
      <c r="B27" s="4" t="s">
        <v>19</v>
      </c>
      <c r="C27" s="80">
        <v>1117129</v>
      </c>
      <c r="D27" s="80">
        <v>3784053</v>
      </c>
      <c r="E27" s="80">
        <v>1033952</v>
      </c>
      <c r="F27" s="87">
        <v>22829446</v>
      </c>
    </row>
    <row r="28" spans="1:6" ht="12.95" customHeight="1" x14ac:dyDescent="0.15">
      <c r="A28" s="4" t="s">
        <v>30</v>
      </c>
      <c r="B28" s="4" t="s">
        <v>19</v>
      </c>
      <c r="C28" s="80">
        <v>1063023</v>
      </c>
      <c r="D28" s="80">
        <v>3070486</v>
      </c>
      <c r="E28" s="80">
        <v>1063238</v>
      </c>
      <c r="F28" s="87">
        <v>23686047</v>
      </c>
    </row>
    <row r="29" spans="1:6" ht="6" customHeight="1" x14ac:dyDescent="0.15">
      <c r="A29" s="8"/>
      <c r="B29" s="8"/>
      <c r="C29" s="9"/>
      <c r="D29" s="9"/>
      <c r="E29" s="9"/>
      <c r="F29" s="9"/>
    </row>
    <row r="30" spans="1:6" ht="60" customHeight="1" x14ac:dyDescent="0.15">
      <c r="A30" s="94" t="s">
        <v>198</v>
      </c>
      <c r="B30" s="94"/>
      <c r="C30" s="94"/>
      <c r="D30" s="94"/>
      <c r="E30" s="94"/>
      <c r="F30" s="94"/>
    </row>
    <row r="31" spans="1:6" ht="30" customHeight="1" x14ac:dyDescent="0.15">
      <c r="A31" s="95" t="s">
        <v>224</v>
      </c>
      <c r="B31" s="95"/>
      <c r="C31" s="95"/>
      <c r="D31" s="95"/>
      <c r="E31" s="95"/>
      <c r="F31" s="95"/>
    </row>
    <row r="32" spans="1:6" ht="13.15" customHeight="1" x14ac:dyDescent="0.15"/>
    <row r="33" ht="13.15" customHeight="1" x14ac:dyDescent="0.15"/>
    <row r="34" ht="13.15" customHeight="1" x14ac:dyDescent="0.15"/>
    <row r="35" ht="13.15" customHeight="1" x14ac:dyDescent="0.15"/>
    <row r="36" ht="13.15" customHeight="1" x14ac:dyDescent="0.15"/>
    <row r="37" ht="13.15" customHeight="1" x14ac:dyDescent="0.15"/>
    <row r="38" ht="13.15" customHeight="1" x14ac:dyDescent="0.15"/>
    <row r="39" ht="13.15" customHeight="1" x14ac:dyDescent="0.15"/>
    <row r="40" ht="13.15" customHeight="1" x14ac:dyDescent="0.15"/>
    <row r="41" ht="13.15" customHeight="1" x14ac:dyDescent="0.15"/>
    <row r="42" ht="13.15" customHeight="1" x14ac:dyDescent="0.15"/>
    <row r="43" ht="13.15" customHeight="1" x14ac:dyDescent="0.15"/>
    <row r="44" ht="13.15" customHeight="1" x14ac:dyDescent="0.15"/>
    <row r="45" ht="13.15" customHeight="1" x14ac:dyDescent="0.15"/>
    <row r="46" ht="13.15" customHeight="1" x14ac:dyDescent="0.15"/>
    <row r="47" ht="13.15" customHeight="1" x14ac:dyDescent="0.15"/>
    <row r="48" ht="13.15" customHeight="1" x14ac:dyDescent="0.15"/>
    <row r="49" ht="13.15" customHeight="1" x14ac:dyDescent="0.15"/>
    <row r="50" ht="13.15" customHeight="1" x14ac:dyDescent="0.15"/>
    <row r="51" ht="13.15" customHeight="1" x14ac:dyDescent="0.15"/>
    <row r="52" ht="13.15" customHeight="1" x14ac:dyDescent="0.15"/>
    <row r="53" ht="13.15" customHeight="1" x14ac:dyDescent="0.15"/>
    <row r="54" ht="13.15" customHeight="1" x14ac:dyDescent="0.15"/>
    <row r="55" ht="13.15" customHeight="1" x14ac:dyDescent="0.15"/>
    <row r="56" ht="13.15" customHeight="1" x14ac:dyDescent="0.15"/>
    <row r="57" ht="13.15" customHeight="1" x14ac:dyDescent="0.15"/>
    <row r="58" ht="13.15" customHeight="1" x14ac:dyDescent="0.15"/>
    <row r="59" ht="13.15" customHeight="1" x14ac:dyDescent="0.15"/>
    <row r="60" ht="13.15" customHeight="1" x14ac:dyDescent="0.15"/>
    <row r="61" ht="13.15" customHeight="1" x14ac:dyDescent="0.15"/>
    <row r="62" ht="13.15" customHeight="1" x14ac:dyDescent="0.15"/>
    <row r="63" ht="13.15" customHeight="1" x14ac:dyDescent="0.15"/>
    <row r="64" ht="13.15" customHeight="1" x14ac:dyDescent="0.15"/>
    <row r="65" ht="13.15" customHeight="1" x14ac:dyDescent="0.15"/>
    <row r="66" ht="13.15" customHeight="1" x14ac:dyDescent="0.15"/>
    <row r="67" ht="13.15" customHeight="1" x14ac:dyDescent="0.15"/>
    <row r="68" ht="13.15" customHeight="1" x14ac:dyDescent="0.15"/>
    <row r="69" ht="13.15" customHeight="1" x14ac:dyDescent="0.15"/>
    <row r="70" ht="13.15" customHeight="1" x14ac:dyDescent="0.15"/>
    <row r="71" ht="13.15" customHeight="1" x14ac:dyDescent="0.15"/>
    <row r="72" ht="13.15" customHeight="1" x14ac:dyDescent="0.15"/>
    <row r="73" ht="13.15" customHeight="1" x14ac:dyDescent="0.15"/>
    <row r="74" ht="13.15" customHeight="1" x14ac:dyDescent="0.15"/>
    <row r="75" ht="13.15" customHeight="1" x14ac:dyDescent="0.15"/>
    <row r="76" ht="13.15" customHeight="1" x14ac:dyDescent="0.15"/>
    <row r="77" ht="13.15" customHeight="1" x14ac:dyDescent="0.15"/>
    <row r="78" ht="13.15" customHeight="1" x14ac:dyDescent="0.15"/>
    <row r="79" ht="13.15" customHeight="1" x14ac:dyDescent="0.15"/>
    <row r="80" ht="13.15" customHeight="1" x14ac:dyDescent="0.15"/>
    <row r="81" ht="13.15" customHeight="1" x14ac:dyDescent="0.15"/>
    <row r="82" ht="13.15" customHeight="1" x14ac:dyDescent="0.15"/>
    <row r="83" ht="13.15" customHeight="1" x14ac:dyDescent="0.15"/>
    <row r="84" ht="13.15" customHeight="1" x14ac:dyDescent="0.15"/>
    <row r="85" ht="13.15" customHeight="1" x14ac:dyDescent="0.15"/>
    <row r="86" ht="13.15" customHeight="1" x14ac:dyDescent="0.15"/>
    <row r="87" ht="13.15" customHeight="1" x14ac:dyDescent="0.15"/>
    <row r="88" ht="13.15" customHeight="1" x14ac:dyDescent="0.15"/>
    <row r="89" ht="13.15" customHeight="1" x14ac:dyDescent="0.15"/>
    <row r="90" ht="13.15" customHeight="1" x14ac:dyDescent="0.15"/>
    <row r="91" ht="13.15" customHeight="1" x14ac:dyDescent="0.15"/>
    <row r="92" ht="13.15" customHeight="1" x14ac:dyDescent="0.15"/>
    <row r="93" ht="13.15" customHeight="1" x14ac:dyDescent="0.15"/>
    <row r="94" ht="13.15" customHeight="1" x14ac:dyDescent="0.15"/>
    <row r="95" ht="13.15" customHeight="1" x14ac:dyDescent="0.15"/>
    <row r="96" ht="13.15" customHeight="1" x14ac:dyDescent="0.15"/>
    <row r="97" ht="13.15" customHeight="1" x14ac:dyDescent="0.15"/>
    <row r="98" ht="13.15" customHeight="1" x14ac:dyDescent="0.15"/>
    <row r="99" ht="13.15" customHeight="1" x14ac:dyDescent="0.15"/>
    <row r="100" ht="13.15" customHeight="1" x14ac:dyDescent="0.15"/>
    <row r="101" ht="13.15" customHeight="1" x14ac:dyDescent="0.15"/>
    <row r="102" ht="13.15" customHeight="1" x14ac:dyDescent="0.15"/>
    <row r="103" ht="13.15" customHeight="1" x14ac:dyDescent="0.15"/>
    <row r="104" ht="13.15" customHeight="1" x14ac:dyDescent="0.15"/>
    <row r="105" ht="13.15" customHeight="1" x14ac:dyDescent="0.15"/>
    <row r="106" ht="13.15" customHeight="1" x14ac:dyDescent="0.15"/>
    <row r="107" ht="13.15" customHeight="1" x14ac:dyDescent="0.15"/>
    <row r="108" ht="13.15" customHeight="1" x14ac:dyDescent="0.15"/>
    <row r="109" ht="13.15" customHeight="1" x14ac:dyDescent="0.15"/>
    <row r="110" ht="13.15" customHeight="1" x14ac:dyDescent="0.15"/>
    <row r="111" ht="13.15" customHeight="1" x14ac:dyDescent="0.15"/>
    <row r="112" ht="13.15" customHeight="1" x14ac:dyDescent="0.15"/>
    <row r="113" ht="13.15" customHeight="1" x14ac:dyDescent="0.15"/>
    <row r="114" ht="13.15" customHeight="1" x14ac:dyDescent="0.15"/>
    <row r="115" ht="13.15" customHeight="1" x14ac:dyDescent="0.15"/>
    <row r="116" ht="13.15" customHeight="1" x14ac:dyDescent="0.15"/>
    <row r="117" ht="13.15" customHeight="1" x14ac:dyDescent="0.15"/>
    <row r="118" ht="13.15" customHeight="1" x14ac:dyDescent="0.15"/>
    <row r="119" ht="13.15" customHeight="1" x14ac:dyDescent="0.15"/>
    <row r="120" ht="13.15" customHeight="1" x14ac:dyDescent="0.15"/>
    <row r="121" ht="13.15" customHeight="1" x14ac:dyDescent="0.15"/>
    <row r="122" ht="13.15" customHeight="1" x14ac:dyDescent="0.15"/>
    <row r="123" ht="13.15" customHeight="1" x14ac:dyDescent="0.15"/>
    <row r="124" ht="13.15" customHeight="1" x14ac:dyDescent="0.15"/>
    <row r="125" ht="13.15" customHeight="1" x14ac:dyDescent="0.15"/>
    <row r="126" ht="13.15" customHeight="1" x14ac:dyDescent="0.15"/>
    <row r="127" ht="13.15" customHeight="1" x14ac:dyDescent="0.15"/>
    <row r="128" ht="13.15" customHeight="1" x14ac:dyDescent="0.15"/>
    <row r="129" ht="13.15" customHeight="1" x14ac:dyDescent="0.15"/>
    <row r="130" ht="13.15" customHeight="1" x14ac:dyDescent="0.15"/>
    <row r="131" ht="13.15" customHeight="1" x14ac:dyDescent="0.15"/>
    <row r="132" ht="13.15" customHeight="1" x14ac:dyDescent="0.15"/>
    <row r="133" ht="13.15" customHeight="1" x14ac:dyDescent="0.15"/>
    <row r="134" ht="13.15" customHeight="1" x14ac:dyDescent="0.15"/>
    <row r="135" ht="13.15" customHeight="1" x14ac:dyDescent="0.15"/>
    <row r="136" ht="13.15" customHeight="1" x14ac:dyDescent="0.15"/>
    <row r="137" ht="13.15" customHeight="1" x14ac:dyDescent="0.15"/>
    <row r="138" ht="13.15" customHeight="1" x14ac:dyDescent="0.15"/>
    <row r="139" ht="13.15" customHeight="1" x14ac:dyDescent="0.15"/>
    <row r="140" ht="13.15" customHeight="1" x14ac:dyDescent="0.15"/>
    <row r="141" ht="13.15" customHeight="1" x14ac:dyDescent="0.15"/>
    <row r="142" ht="13.15" customHeight="1" x14ac:dyDescent="0.15"/>
    <row r="143" ht="13.15" customHeight="1" x14ac:dyDescent="0.15"/>
    <row r="144" ht="13.15" customHeight="1" x14ac:dyDescent="0.15"/>
    <row r="145" ht="13.15" customHeight="1" x14ac:dyDescent="0.15"/>
    <row r="146" ht="13.15" customHeight="1" x14ac:dyDescent="0.15"/>
    <row r="147" ht="13.15" customHeight="1" x14ac:dyDescent="0.15"/>
    <row r="148" ht="13.15" customHeight="1" x14ac:dyDescent="0.15"/>
    <row r="149" ht="13.15" customHeight="1" x14ac:dyDescent="0.15"/>
    <row r="150" ht="13.15" customHeight="1" x14ac:dyDescent="0.15"/>
    <row r="151" ht="13.15" customHeight="1" x14ac:dyDescent="0.15"/>
    <row r="152" ht="13.15" customHeight="1" x14ac:dyDescent="0.15"/>
    <row r="153" ht="13.15" customHeight="1" x14ac:dyDescent="0.15"/>
    <row r="154" ht="13.15" customHeight="1" x14ac:dyDescent="0.15"/>
    <row r="155" ht="13.15" customHeight="1" x14ac:dyDescent="0.15"/>
    <row r="156" ht="13.15" customHeight="1" x14ac:dyDescent="0.15"/>
    <row r="157" ht="13.15" customHeight="1" x14ac:dyDescent="0.15"/>
    <row r="158" ht="13.15" customHeight="1" x14ac:dyDescent="0.15"/>
    <row r="159" ht="13.15" customHeight="1" x14ac:dyDescent="0.15"/>
    <row r="160" ht="13.15" customHeight="1" x14ac:dyDescent="0.15"/>
    <row r="161" ht="13.15" customHeight="1" x14ac:dyDescent="0.15"/>
    <row r="162" ht="13.15" customHeight="1" x14ac:dyDescent="0.15"/>
    <row r="163" ht="13.15" customHeight="1" x14ac:dyDescent="0.15"/>
    <row r="164" ht="13.15" customHeight="1" x14ac:dyDescent="0.15"/>
    <row r="165" ht="13.15" customHeight="1" x14ac:dyDescent="0.15"/>
    <row r="166" ht="13.15" customHeight="1" x14ac:dyDescent="0.15"/>
    <row r="167" ht="13.15" customHeight="1" x14ac:dyDescent="0.15"/>
    <row r="168" ht="13.15" customHeight="1" x14ac:dyDescent="0.15"/>
  </sheetData>
  <mergeCells count="4">
    <mergeCell ref="A1:F1"/>
    <mergeCell ref="A2:F2"/>
    <mergeCell ref="A30:F30"/>
    <mergeCell ref="A31:F31"/>
  </mergeCells>
  <printOptions horizontalCentered="1"/>
  <pageMargins left="1.3779527559055118" right="1.3779527559055118" top="1.1811023622047245" bottom="1.1811023622047245" header="0.31496062992125984" footer="0.31496062992125984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showGridLines="0" zoomScale="124" zoomScaleNormal="124" workbookViewId="0">
      <selection sqref="A1:F1"/>
    </sheetView>
  </sheetViews>
  <sheetFormatPr defaultColWidth="8.85546875" defaultRowHeight="9" x14ac:dyDescent="0.15"/>
  <cols>
    <col min="1" max="1" width="19.28515625" style="1" customWidth="1"/>
    <col min="2" max="6" width="10.28515625" style="1" customWidth="1"/>
    <col min="7" max="16384" width="8.85546875" style="1"/>
  </cols>
  <sheetData>
    <row r="1" spans="1:7" ht="24.95" customHeight="1" x14ac:dyDescent="0.15">
      <c r="A1" s="115" t="s">
        <v>218</v>
      </c>
      <c r="B1" s="115"/>
      <c r="C1" s="115"/>
      <c r="D1" s="115"/>
      <c r="E1" s="115"/>
      <c r="F1" s="115"/>
    </row>
    <row r="2" spans="1:7" ht="9" customHeight="1" x14ac:dyDescent="0.15">
      <c r="A2" s="22"/>
      <c r="B2" s="22"/>
      <c r="C2" s="22"/>
      <c r="D2" s="22"/>
      <c r="E2" s="22"/>
      <c r="F2" s="22"/>
    </row>
    <row r="3" spans="1:7" ht="25.15" customHeight="1" x14ac:dyDescent="0.15">
      <c r="A3" s="96" t="s">
        <v>220</v>
      </c>
      <c r="B3" s="97" t="s">
        <v>219</v>
      </c>
      <c r="C3" s="97"/>
      <c r="D3" s="97"/>
      <c r="E3" s="97"/>
      <c r="F3" s="98"/>
    </row>
    <row r="4" spans="1:7" ht="15" customHeight="1" x14ac:dyDescent="0.15">
      <c r="A4" s="96"/>
      <c r="B4" s="97" t="s">
        <v>80</v>
      </c>
      <c r="C4" s="97" t="s">
        <v>175</v>
      </c>
      <c r="D4" s="98" t="s">
        <v>182</v>
      </c>
      <c r="E4" s="96"/>
      <c r="F4" s="98" t="s">
        <v>179</v>
      </c>
    </row>
    <row r="5" spans="1:7" ht="34.9" customHeight="1" x14ac:dyDescent="0.15">
      <c r="A5" s="96"/>
      <c r="B5" s="97"/>
      <c r="C5" s="97"/>
      <c r="D5" s="6" t="s">
        <v>180</v>
      </c>
      <c r="E5" s="6" t="s">
        <v>181</v>
      </c>
      <c r="F5" s="98"/>
    </row>
    <row r="6" spans="1:7" ht="15" customHeight="1" x14ac:dyDescent="0.15">
      <c r="A6" s="112" t="s">
        <v>177</v>
      </c>
      <c r="B6" s="112"/>
      <c r="C6" s="112"/>
      <c r="D6" s="112"/>
      <c r="E6" s="112"/>
      <c r="F6" s="112"/>
    </row>
    <row r="7" spans="1:7" ht="15" customHeight="1" x14ac:dyDescent="0.15">
      <c r="A7" s="1" t="s">
        <v>105</v>
      </c>
      <c r="B7" s="65">
        <f t="shared" ref="B7:B19" si="0">SUM(C7:D7)</f>
        <v>63899</v>
      </c>
      <c r="C7" s="65">
        <v>1432</v>
      </c>
      <c r="D7" s="66">
        <v>62467</v>
      </c>
      <c r="E7" s="69">
        <v>97.7589633640589</v>
      </c>
      <c r="F7" s="54" t="s">
        <v>106</v>
      </c>
    </row>
    <row r="8" spans="1:7" ht="15" customHeight="1" x14ac:dyDescent="0.15">
      <c r="A8" s="1" t="s">
        <v>107</v>
      </c>
      <c r="B8" s="65">
        <f t="shared" si="0"/>
        <v>211453</v>
      </c>
      <c r="C8" s="65">
        <v>5427</v>
      </c>
      <c r="D8" s="65">
        <v>206026</v>
      </c>
      <c r="E8" s="69">
        <v>97.433472213683416</v>
      </c>
      <c r="F8" s="54" t="s">
        <v>108</v>
      </c>
    </row>
    <row r="9" spans="1:7" ht="15" customHeight="1" x14ac:dyDescent="0.15">
      <c r="A9" s="1" t="s">
        <v>98</v>
      </c>
      <c r="B9" s="65">
        <f t="shared" si="0"/>
        <v>26144</v>
      </c>
      <c r="C9" s="65">
        <v>720</v>
      </c>
      <c r="D9" s="65">
        <v>25424</v>
      </c>
      <c r="E9" s="69">
        <v>97.246022031823742</v>
      </c>
      <c r="F9" s="54" t="s">
        <v>109</v>
      </c>
    </row>
    <row r="10" spans="1:7" ht="15" customHeight="1" x14ac:dyDescent="0.15">
      <c r="A10" s="1" t="s">
        <v>110</v>
      </c>
      <c r="B10" s="65">
        <f t="shared" si="0"/>
        <v>10988</v>
      </c>
      <c r="C10" s="65">
        <v>1008</v>
      </c>
      <c r="D10" s="65">
        <v>9980</v>
      </c>
      <c r="E10" s="69">
        <v>90.826356024754276</v>
      </c>
      <c r="F10" s="54" t="s">
        <v>111</v>
      </c>
    </row>
    <row r="11" spans="1:7" ht="15" customHeight="1" x14ac:dyDescent="0.15">
      <c r="A11" s="1" t="s">
        <v>96</v>
      </c>
      <c r="B11" s="65">
        <f t="shared" si="0"/>
        <v>50975</v>
      </c>
      <c r="C11" s="65">
        <v>14525</v>
      </c>
      <c r="D11" s="65">
        <v>36450</v>
      </c>
      <c r="E11" s="69">
        <v>71.505640019617459</v>
      </c>
      <c r="F11" s="54" t="str">
        <f>"+1,80 d.p "</f>
        <v xml:space="preserve">+1,80 d.p </v>
      </c>
    </row>
    <row r="12" spans="1:7" ht="15" customHeight="1" x14ac:dyDescent="0.15">
      <c r="A12" s="1" t="s">
        <v>112</v>
      </c>
      <c r="B12" s="65">
        <f t="shared" si="0"/>
        <v>239166</v>
      </c>
      <c r="C12" s="65">
        <v>77729</v>
      </c>
      <c r="D12" s="65">
        <v>161437</v>
      </c>
      <c r="E12" s="69">
        <v>67.499979094018386</v>
      </c>
      <c r="F12" s="54" t="s">
        <v>113</v>
      </c>
    </row>
    <row r="13" spans="1:7" ht="15" customHeight="1" x14ac:dyDescent="0.15">
      <c r="A13" s="1" t="s">
        <v>114</v>
      </c>
      <c r="B13" s="65">
        <f t="shared" si="0"/>
        <v>49543</v>
      </c>
      <c r="C13" s="65">
        <v>16291</v>
      </c>
      <c r="D13" s="65">
        <v>33252</v>
      </c>
      <c r="E13" s="69">
        <v>67.117453525220512</v>
      </c>
      <c r="F13" s="54" t="str">
        <f>"+1,60 d.p "</f>
        <v xml:space="preserve">+1,60 d.p </v>
      </c>
    </row>
    <row r="14" spans="1:7" ht="15" customHeight="1" x14ac:dyDescent="0.15">
      <c r="A14" s="1" t="s">
        <v>115</v>
      </c>
      <c r="B14" s="65">
        <f t="shared" si="0"/>
        <v>307253</v>
      </c>
      <c r="C14" s="65">
        <v>115142</v>
      </c>
      <c r="D14" s="65">
        <v>192111</v>
      </c>
      <c r="E14" s="69">
        <v>62.525345562126319</v>
      </c>
      <c r="F14" s="54" t="s">
        <v>116</v>
      </c>
    </row>
    <row r="15" spans="1:7" ht="15" customHeight="1" x14ac:dyDescent="0.15">
      <c r="A15" s="1" t="s">
        <v>117</v>
      </c>
      <c r="B15" s="65">
        <f t="shared" si="0"/>
        <v>74648</v>
      </c>
      <c r="C15" s="65">
        <v>29391</v>
      </c>
      <c r="D15" s="65">
        <v>45257</v>
      </c>
      <c r="E15" s="69">
        <v>60.627210374022077</v>
      </c>
      <c r="F15" s="54" t="str">
        <f>"+1,30 d.p "</f>
        <v xml:space="preserve">+1,30 d.p </v>
      </c>
      <c r="G15" s="64"/>
    </row>
    <row r="16" spans="1:7" ht="15" customHeight="1" x14ac:dyDescent="0.15">
      <c r="A16" s="1" t="s">
        <v>118</v>
      </c>
      <c r="B16" s="65">
        <f t="shared" si="0"/>
        <v>212107</v>
      </c>
      <c r="C16" s="65">
        <v>86925</v>
      </c>
      <c r="D16" s="65">
        <v>125182</v>
      </c>
      <c r="E16" s="69">
        <v>59.018325656390402</v>
      </c>
      <c r="F16" s="54" t="s">
        <v>119</v>
      </c>
    </row>
    <row r="17" spans="1:6" ht="15" customHeight="1" x14ac:dyDescent="0.15">
      <c r="A17" s="1" t="s">
        <v>120</v>
      </c>
      <c r="B17" s="65">
        <f t="shared" si="0"/>
        <v>96856</v>
      </c>
      <c r="C17" s="65">
        <v>39757</v>
      </c>
      <c r="D17" s="65">
        <v>57099</v>
      </c>
      <c r="E17" s="69">
        <v>58.952465515817295</v>
      </c>
      <c r="F17" s="54" t="s">
        <v>119</v>
      </c>
    </row>
    <row r="18" spans="1:6" ht="15" customHeight="1" x14ac:dyDescent="0.15">
      <c r="A18" s="1" t="s">
        <v>121</v>
      </c>
      <c r="B18" s="65">
        <f t="shared" si="0"/>
        <v>89660</v>
      </c>
      <c r="C18" s="65">
        <v>37116</v>
      </c>
      <c r="D18" s="65">
        <v>52544</v>
      </c>
      <c r="E18" s="69">
        <v>58.603613651572608</v>
      </c>
      <c r="F18" s="54" t="s">
        <v>122</v>
      </c>
    </row>
    <row r="19" spans="1:6" ht="15" customHeight="1" x14ac:dyDescent="0.15">
      <c r="A19" s="1" t="s">
        <v>123</v>
      </c>
      <c r="B19" s="65">
        <f t="shared" si="0"/>
        <v>230930</v>
      </c>
      <c r="C19" s="65">
        <v>101885</v>
      </c>
      <c r="D19" s="65">
        <v>129045</v>
      </c>
      <c r="E19" s="69">
        <v>55.880569869657471</v>
      </c>
      <c r="F19" s="54" t="s">
        <v>124</v>
      </c>
    </row>
    <row r="20" spans="1:6" ht="6" customHeight="1" x14ac:dyDescent="0.15">
      <c r="B20" s="58"/>
      <c r="C20" s="58"/>
      <c r="D20" s="58"/>
      <c r="E20" s="55"/>
      <c r="F20" s="54"/>
    </row>
    <row r="21" spans="1:6" ht="15" customHeight="1" x14ac:dyDescent="0.15">
      <c r="A21" s="110" t="s">
        <v>178</v>
      </c>
      <c r="B21" s="110"/>
      <c r="C21" s="110"/>
      <c r="D21" s="110"/>
      <c r="E21" s="110"/>
      <c r="F21" s="110"/>
    </row>
    <row r="22" spans="1:6" ht="15" customHeight="1" x14ac:dyDescent="0.15">
      <c r="A22" s="1" t="s">
        <v>125</v>
      </c>
      <c r="B22" s="56">
        <f t="shared" ref="B22:B33" si="1">SUM(C22:D22)</f>
        <v>149702</v>
      </c>
      <c r="C22" s="65">
        <v>149702</v>
      </c>
      <c r="D22" s="67" t="s">
        <v>176</v>
      </c>
      <c r="E22" s="68" t="s">
        <v>176</v>
      </c>
      <c r="F22" s="54" t="s">
        <v>126</v>
      </c>
    </row>
    <row r="23" spans="1:6" ht="15" customHeight="1" x14ac:dyDescent="0.15">
      <c r="A23" s="1" t="s">
        <v>90</v>
      </c>
      <c r="B23" s="56">
        <f t="shared" si="1"/>
        <v>2886</v>
      </c>
      <c r="C23" s="65">
        <v>2853</v>
      </c>
      <c r="D23" s="65">
        <v>33</v>
      </c>
      <c r="E23" s="69">
        <v>1.1434511434511436</v>
      </c>
      <c r="F23" s="54" t="str">
        <f>"-1,40 d.p "</f>
        <v xml:space="preserve">-1,40 d.p </v>
      </c>
    </row>
    <row r="24" spans="1:6" ht="15" customHeight="1" x14ac:dyDescent="0.15">
      <c r="A24" s="1" t="s">
        <v>127</v>
      </c>
      <c r="B24" s="56">
        <f t="shared" si="1"/>
        <v>23346</v>
      </c>
      <c r="C24" s="65">
        <v>22829</v>
      </c>
      <c r="D24" s="65">
        <v>517</v>
      </c>
      <c r="E24" s="69">
        <v>2.2145121219909192</v>
      </c>
      <c r="F24" s="54" t="s">
        <v>128</v>
      </c>
    </row>
    <row r="25" spans="1:6" ht="15" customHeight="1" x14ac:dyDescent="0.15">
      <c r="A25" s="1" t="s">
        <v>5</v>
      </c>
      <c r="B25" s="56">
        <f t="shared" si="1"/>
        <v>6449550</v>
      </c>
      <c r="C25" s="65">
        <v>6151306</v>
      </c>
      <c r="D25" s="65">
        <v>298244</v>
      </c>
      <c r="E25" s="69">
        <v>4.6242606073291936</v>
      </c>
      <c r="F25" s="54" t="s">
        <v>129</v>
      </c>
    </row>
    <row r="26" spans="1:6" ht="15" customHeight="1" x14ac:dyDescent="0.15">
      <c r="A26" s="1" t="s">
        <v>77</v>
      </c>
      <c r="B26" s="56">
        <f t="shared" si="1"/>
        <v>192372</v>
      </c>
      <c r="C26" s="65">
        <v>183255</v>
      </c>
      <c r="D26" s="65">
        <v>9117</v>
      </c>
      <c r="E26" s="69">
        <v>4.739255193063439</v>
      </c>
      <c r="F26" s="54" t="s">
        <v>129</v>
      </c>
    </row>
    <row r="27" spans="1:6" ht="15" customHeight="1" x14ac:dyDescent="0.15">
      <c r="A27" s="1" t="s">
        <v>91</v>
      </c>
      <c r="B27" s="56">
        <f t="shared" si="1"/>
        <v>6599</v>
      </c>
      <c r="C27" s="65">
        <v>6241</v>
      </c>
      <c r="D27" s="65">
        <v>358</v>
      </c>
      <c r="E27" s="69">
        <v>5.4250644036975295</v>
      </c>
      <c r="F27" s="54" t="str">
        <f>"-1,20 d.p "</f>
        <v xml:space="preserve">-1,20 d.p </v>
      </c>
    </row>
    <row r="28" spans="1:6" ht="15" customHeight="1" x14ac:dyDescent="0.15">
      <c r="A28" s="1" t="s">
        <v>3</v>
      </c>
      <c r="B28" s="56">
        <f t="shared" si="1"/>
        <v>7539973</v>
      </c>
      <c r="C28" s="65">
        <v>7034806</v>
      </c>
      <c r="D28" s="65">
        <v>505167</v>
      </c>
      <c r="E28" s="69">
        <v>6.6998515777178511</v>
      </c>
      <c r="F28" s="54" t="s">
        <v>130</v>
      </c>
    </row>
    <row r="29" spans="1:6" ht="15" customHeight="1" x14ac:dyDescent="0.15">
      <c r="A29" s="1" t="s">
        <v>131</v>
      </c>
      <c r="B29" s="56">
        <f t="shared" si="1"/>
        <v>311008</v>
      </c>
      <c r="C29" s="65">
        <v>289398</v>
      </c>
      <c r="D29" s="65">
        <v>21610</v>
      </c>
      <c r="E29" s="69">
        <v>6.9483743183455084</v>
      </c>
      <c r="F29" s="54" t="s">
        <v>132</v>
      </c>
    </row>
    <row r="30" spans="1:6" ht="15" customHeight="1" x14ac:dyDescent="0.15">
      <c r="A30" s="1" t="s">
        <v>94</v>
      </c>
      <c r="B30" s="56">
        <f t="shared" si="1"/>
        <v>17502</v>
      </c>
      <c r="C30" s="65">
        <v>16270</v>
      </c>
      <c r="D30" s="65">
        <v>1232</v>
      </c>
      <c r="E30" s="69">
        <v>7.0391955205119414</v>
      </c>
      <c r="F30" s="54" t="s">
        <v>133</v>
      </c>
    </row>
    <row r="31" spans="1:6" ht="15" customHeight="1" x14ac:dyDescent="0.15">
      <c r="A31" s="1" t="s">
        <v>104</v>
      </c>
      <c r="B31" s="56">
        <f t="shared" si="1"/>
        <v>70998</v>
      </c>
      <c r="C31" s="65">
        <v>65845</v>
      </c>
      <c r="D31" s="65">
        <v>5153</v>
      </c>
      <c r="E31" s="69">
        <v>7.25795092819516</v>
      </c>
      <c r="F31" s="54" t="s">
        <v>134</v>
      </c>
    </row>
    <row r="32" spans="1:6" ht="15" customHeight="1" x14ac:dyDescent="0.15">
      <c r="A32" s="1" t="s">
        <v>20</v>
      </c>
      <c r="B32" s="56">
        <f t="shared" si="1"/>
        <v>1614956</v>
      </c>
      <c r="C32" s="65">
        <v>1489130</v>
      </c>
      <c r="D32" s="65">
        <v>125826</v>
      </c>
      <c r="E32" s="69">
        <v>7.7912958619306041</v>
      </c>
      <c r="F32" s="54" t="str">
        <f>"-1,10 d.p "</f>
        <v xml:space="preserve">-1,10 d.p </v>
      </c>
    </row>
    <row r="33" spans="1:6" ht="15" customHeight="1" x14ac:dyDescent="0.15">
      <c r="A33" s="1" t="s">
        <v>1</v>
      </c>
      <c r="B33" s="56">
        <f t="shared" si="1"/>
        <v>15380703</v>
      </c>
      <c r="C33" s="65">
        <v>14079670</v>
      </c>
      <c r="D33" s="65">
        <v>1301033</v>
      </c>
      <c r="E33" s="69">
        <v>8.4588656318245015</v>
      </c>
      <c r="F33" s="54" t="s">
        <v>135</v>
      </c>
    </row>
    <row r="34" spans="1:6" ht="6" customHeight="1" x14ac:dyDescent="0.15">
      <c r="A34" s="24"/>
      <c r="B34" s="61"/>
      <c r="C34" s="60"/>
      <c r="D34" s="60"/>
      <c r="E34" s="62"/>
      <c r="F34" s="63"/>
    </row>
    <row r="35" spans="1:6" ht="70.150000000000006" customHeight="1" x14ac:dyDescent="0.15">
      <c r="A35" s="107" t="s">
        <v>205</v>
      </c>
      <c r="B35" s="107"/>
      <c r="C35" s="107"/>
      <c r="D35" s="107"/>
      <c r="E35" s="107"/>
      <c r="F35" s="107"/>
    </row>
    <row r="36" spans="1:6" ht="12.95" customHeight="1" x14ac:dyDescent="0.15">
      <c r="A36" s="114" t="s">
        <v>208</v>
      </c>
      <c r="B36" s="114"/>
      <c r="C36" s="114"/>
      <c r="D36" s="114"/>
      <c r="E36" s="114"/>
      <c r="F36" s="114"/>
    </row>
    <row r="37" spans="1:6" ht="78" customHeight="1" x14ac:dyDescent="0.15">
      <c r="A37" s="111" t="s">
        <v>187</v>
      </c>
      <c r="B37" s="111"/>
      <c r="C37" s="111"/>
      <c r="D37" s="111"/>
      <c r="E37" s="111"/>
      <c r="F37" s="111"/>
    </row>
  </sheetData>
  <mergeCells count="12">
    <mergeCell ref="A37:F37"/>
    <mergeCell ref="A1:F1"/>
    <mergeCell ref="A3:A5"/>
    <mergeCell ref="B3:F3"/>
    <mergeCell ref="A35:F35"/>
    <mergeCell ref="B4:B5"/>
    <mergeCell ref="C4:C5"/>
    <mergeCell ref="F4:F5"/>
    <mergeCell ref="D4:E4"/>
    <mergeCell ref="A6:F6"/>
    <mergeCell ref="A21:F21"/>
    <mergeCell ref="A36:F36"/>
  </mergeCells>
  <printOptions horizontalCentered="1"/>
  <pageMargins left="1.3779527559055118" right="1.3779527559055118" top="1.1811023622047245" bottom="1.1811023622047245" header="0.31496062992125984" footer="0.31496062992125984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1"/>
  <sheetViews>
    <sheetView showGridLines="0" zoomScale="124" zoomScaleNormal="124" workbookViewId="0">
      <selection sqref="A1:B1"/>
    </sheetView>
  </sheetViews>
  <sheetFormatPr defaultColWidth="8.85546875" defaultRowHeight="9" x14ac:dyDescent="0.15"/>
  <cols>
    <col min="1" max="1" width="34.85546875" style="1" customWidth="1"/>
    <col min="2" max="2" width="35.28515625" style="1" customWidth="1"/>
    <col min="3" max="16384" width="8.85546875" style="1"/>
  </cols>
  <sheetData>
    <row r="1" spans="1:2" ht="33.75" customHeight="1" x14ac:dyDescent="0.15">
      <c r="A1" s="105" t="s">
        <v>223</v>
      </c>
      <c r="B1" s="105"/>
    </row>
    <row r="2" spans="1:2" ht="9" customHeight="1" x14ac:dyDescent="0.15">
      <c r="A2" s="22"/>
      <c r="B2" s="22"/>
    </row>
    <row r="3" spans="1:2" ht="34.9" customHeight="1" x14ac:dyDescent="0.15">
      <c r="A3" s="5" t="s">
        <v>222</v>
      </c>
      <c r="B3" s="7" t="s">
        <v>221</v>
      </c>
    </row>
    <row r="4" spans="1:2" ht="15" customHeight="1" x14ac:dyDescent="0.15">
      <c r="A4" s="112" t="s">
        <v>183</v>
      </c>
      <c r="B4" s="112"/>
    </row>
    <row r="5" spans="1:2" ht="15" customHeight="1" x14ac:dyDescent="0.15">
      <c r="A5" s="1" t="s">
        <v>105</v>
      </c>
      <c r="B5" s="56">
        <v>76</v>
      </c>
    </row>
    <row r="6" spans="1:2" ht="15" customHeight="1" x14ac:dyDescent="0.15">
      <c r="A6" s="1" t="s">
        <v>24</v>
      </c>
      <c r="B6" s="56">
        <v>80</v>
      </c>
    </row>
    <row r="7" spans="1:2" ht="15" customHeight="1" x14ac:dyDescent="0.15">
      <c r="A7" s="1" t="s">
        <v>112</v>
      </c>
      <c r="B7" s="56">
        <v>84</v>
      </c>
    </row>
    <row r="8" spans="1:2" ht="15" customHeight="1" x14ac:dyDescent="0.15">
      <c r="A8" s="1" t="s">
        <v>55</v>
      </c>
      <c r="B8" s="56">
        <v>98</v>
      </c>
    </row>
    <row r="9" spans="1:2" ht="15" customHeight="1" x14ac:dyDescent="0.15">
      <c r="A9" s="1" t="s">
        <v>136</v>
      </c>
      <c r="B9" s="56">
        <v>101</v>
      </c>
    </row>
    <row r="10" spans="1:2" ht="15" customHeight="1" x14ac:dyDescent="0.15">
      <c r="A10" s="1" t="s">
        <v>118</v>
      </c>
      <c r="B10" s="56">
        <v>101</v>
      </c>
    </row>
    <row r="11" spans="1:2" ht="15" customHeight="1" x14ac:dyDescent="0.15">
      <c r="A11" s="1" t="s">
        <v>110</v>
      </c>
      <c r="B11" s="56">
        <v>110</v>
      </c>
    </row>
    <row r="12" spans="1:2" ht="15" customHeight="1" x14ac:dyDescent="0.15">
      <c r="A12" s="1" t="s">
        <v>117</v>
      </c>
      <c r="B12" s="56">
        <v>113</v>
      </c>
    </row>
    <row r="13" spans="1:2" ht="15" customHeight="1" x14ac:dyDescent="0.15">
      <c r="A13" s="1" t="s">
        <v>8</v>
      </c>
      <c r="B13" s="56">
        <v>115</v>
      </c>
    </row>
    <row r="14" spans="1:2" ht="15" customHeight="1" x14ac:dyDescent="0.15">
      <c r="A14" s="1" t="s">
        <v>102</v>
      </c>
      <c r="B14" s="56">
        <v>116</v>
      </c>
    </row>
    <row r="15" spans="1:2" ht="6" customHeight="1" x14ac:dyDescent="0.15"/>
    <row r="16" spans="1:2" ht="15" customHeight="1" x14ac:dyDescent="0.15">
      <c r="A16" s="110" t="s">
        <v>184</v>
      </c>
      <c r="B16" s="110"/>
    </row>
    <row r="17" spans="1:2" ht="15" customHeight="1" x14ac:dyDescent="0.15">
      <c r="A17" s="1" t="s">
        <v>92</v>
      </c>
      <c r="B17" s="65">
        <v>6609</v>
      </c>
    </row>
    <row r="18" spans="1:2" ht="15" customHeight="1" x14ac:dyDescent="0.15">
      <c r="A18" s="1" t="s">
        <v>91</v>
      </c>
      <c r="B18" s="65">
        <v>5526</v>
      </c>
    </row>
    <row r="19" spans="1:2" ht="15" customHeight="1" x14ac:dyDescent="0.15">
      <c r="A19" s="1" t="s">
        <v>94</v>
      </c>
      <c r="B19" s="65">
        <v>1380</v>
      </c>
    </row>
    <row r="20" spans="1:2" ht="15" customHeight="1" x14ac:dyDescent="0.15">
      <c r="A20" s="1" t="s">
        <v>137</v>
      </c>
      <c r="B20" s="65">
        <v>1064</v>
      </c>
    </row>
    <row r="21" spans="1:2" ht="15" customHeight="1" x14ac:dyDescent="0.15">
      <c r="A21" s="1" t="s">
        <v>20</v>
      </c>
      <c r="B21" s="65">
        <v>899</v>
      </c>
    </row>
    <row r="22" spans="1:2" ht="15" customHeight="1" x14ac:dyDescent="0.15">
      <c r="A22" s="1" t="s">
        <v>104</v>
      </c>
      <c r="B22" s="65">
        <v>886</v>
      </c>
    </row>
    <row r="23" spans="1:2" ht="15" customHeight="1" x14ac:dyDescent="0.15">
      <c r="A23" s="1" t="s">
        <v>93</v>
      </c>
      <c r="B23" s="65">
        <v>883</v>
      </c>
    </row>
    <row r="24" spans="1:2" ht="15" customHeight="1" x14ac:dyDescent="0.15">
      <c r="A24" s="1" t="s">
        <v>90</v>
      </c>
      <c r="B24" s="65">
        <v>859</v>
      </c>
    </row>
    <row r="25" spans="1:2" ht="15" customHeight="1" x14ac:dyDescent="0.15">
      <c r="A25" s="1" t="s">
        <v>138</v>
      </c>
      <c r="B25" s="65">
        <v>635</v>
      </c>
    </row>
    <row r="26" spans="1:2" ht="15" customHeight="1" x14ac:dyDescent="0.15">
      <c r="A26" s="34" t="s">
        <v>139</v>
      </c>
      <c r="B26" s="70">
        <v>620</v>
      </c>
    </row>
    <row r="27" spans="1:2" ht="6" customHeight="1" x14ac:dyDescent="0.15">
      <c r="A27" s="24"/>
      <c r="B27" s="60"/>
    </row>
    <row r="28" spans="1:2" ht="13.15" customHeight="1" x14ac:dyDescent="0.15">
      <c r="A28" s="117" t="s">
        <v>188</v>
      </c>
      <c r="B28" s="117"/>
    </row>
    <row r="29" spans="1:2" ht="13.15" customHeight="1" x14ac:dyDescent="0.15">
      <c r="A29" s="59" t="s">
        <v>228</v>
      </c>
    </row>
    <row r="30" spans="1:2" ht="13.15" customHeight="1" x14ac:dyDescent="0.15">
      <c r="A30" s="116" t="s">
        <v>229</v>
      </c>
      <c r="B30" s="116"/>
    </row>
    <row r="31" spans="1:2" ht="22.15" customHeight="1" x14ac:dyDescent="0.15">
      <c r="A31" s="111" t="s">
        <v>189</v>
      </c>
      <c r="B31" s="111"/>
    </row>
  </sheetData>
  <mergeCells count="6">
    <mergeCell ref="A31:B31"/>
    <mergeCell ref="A4:B4"/>
    <mergeCell ref="A16:B16"/>
    <mergeCell ref="A1:B1"/>
    <mergeCell ref="A30:B30"/>
    <mergeCell ref="A28:B28"/>
  </mergeCells>
  <printOptions horizontalCentered="1"/>
  <pageMargins left="1.3779527559055118" right="1.3779527559055118" top="1.1811023622047245" bottom="1.1811023622047245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C526-D760-4CD0-B374-6A1514F5C53B}">
  <dimension ref="A1:D30"/>
  <sheetViews>
    <sheetView tabSelected="1" zoomScale="145" zoomScaleNormal="145" workbookViewId="0">
      <selection activeCell="C3" sqref="C3"/>
    </sheetView>
  </sheetViews>
  <sheetFormatPr defaultRowHeight="15" x14ac:dyDescent="0.25"/>
  <cols>
    <col min="1" max="1" width="13.5703125" customWidth="1"/>
    <col min="2" max="2" width="15.7109375" customWidth="1"/>
    <col min="4" max="4" width="14.140625" customWidth="1"/>
  </cols>
  <sheetData>
    <row r="1" spans="1:4" ht="35.25" customHeight="1" x14ac:dyDescent="0.25">
      <c r="A1" s="92" t="s">
        <v>190</v>
      </c>
      <c r="B1" s="92"/>
      <c r="C1" s="92"/>
      <c r="D1" s="92"/>
    </row>
    <row r="2" spans="1:4" ht="36" x14ac:dyDescent="0.25">
      <c r="A2" s="90" t="s">
        <v>140</v>
      </c>
      <c r="B2" s="91" t="s">
        <v>197</v>
      </c>
      <c r="C2" s="91" t="s">
        <v>234</v>
      </c>
      <c r="D2" s="91" t="s">
        <v>233</v>
      </c>
    </row>
    <row r="3" spans="1:4" x14ac:dyDescent="0.25">
      <c r="A3" s="72" t="s">
        <v>1</v>
      </c>
      <c r="B3" s="72" t="s">
        <v>2</v>
      </c>
      <c r="C3" s="79">
        <v>50052864</v>
      </c>
      <c r="D3" s="79">
        <v>230135.978</v>
      </c>
    </row>
    <row r="4" spans="1:4" x14ac:dyDescent="0.25">
      <c r="A4" s="4" t="s">
        <v>5</v>
      </c>
      <c r="B4" s="4" t="s">
        <v>4</v>
      </c>
      <c r="C4" s="80">
        <v>15913654</v>
      </c>
      <c r="D4" s="80">
        <v>66788.236999999994</v>
      </c>
    </row>
    <row r="5" spans="1:4" x14ac:dyDescent="0.25">
      <c r="A5" s="4" t="s">
        <v>3</v>
      </c>
      <c r="B5" s="4" t="s">
        <v>4</v>
      </c>
      <c r="C5" s="80">
        <v>18159981</v>
      </c>
      <c r="D5" s="80">
        <v>39847.807000000001</v>
      </c>
    </row>
    <row r="6" spans="1:4" x14ac:dyDescent="0.25">
      <c r="A6" s="4" t="s">
        <v>20</v>
      </c>
      <c r="B6" s="4" t="s">
        <v>7</v>
      </c>
      <c r="C6" s="80">
        <v>2718442</v>
      </c>
      <c r="D6" s="80">
        <v>90782.553</v>
      </c>
    </row>
    <row r="7" spans="1:4" x14ac:dyDescent="0.25">
      <c r="A7" s="4" t="s">
        <v>8</v>
      </c>
      <c r="B7" s="4" t="s">
        <v>7</v>
      </c>
      <c r="C7" s="80">
        <v>9268964</v>
      </c>
      <c r="D7" s="80">
        <v>52829.288999999997</v>
      </c>
    </row>
    <row r="8" spans="1:4" x14ac:dyDescent="0.25">
      <c r="A8" s="4" t="s">
        <v>9</v>
      </c>
      <c r="B8" s="4" t="s">
        <v>7</v>
      </c>
      <c r="C8" s="80">
        <v>7998184</v>
      </c>
      <c r="D8" s="80">
        <v>43011.47</v>
      </c>
    </row>
    <row r="9" spans="1:4" x14ac:dyDescent="0.25">
      <c r="A9" s="4" t="s">
        <v>6</v>
      </c>
      <c r="B9" s="4" t="s">
        <v>7</v>
      </c>
      <c r="C9" s="80">
        <v>10098445</v>
      </c>
      <c r="D9" s="80">
        <v>30440.146000000001</v>
      </c>
    </row>
    <row r="10" spans="1:4" x14ac:dyDescent="0.25">
      <c r="A10" s="4" t="s">
        <v>12</v>
      </c>
      <c r="B10" s="4" t="s">
        <v>7</v>
      </c>
      <c r="C10" s="80">
        <v>6349152</v>
      </c>
      <c r="D10" s="80">
        <v>36748.934999999998</v>
      </c>
    </row>
    <row r="11" spans="1:4" x14ac:dyDescent="0.25">
      <c r="A11" s="4" t="s">
        <v>10</v>
      </c>
      <c r="B11" s="4" t="s">
        <v>7</v>
      </c>
      <c r="C11" s="80">
        <v>7616082</v>
      </c>
      <c r="D11" s="80">
        <v>23738.202000000001</v>
      </c>
    </row>
    <row r="12" spans="1:4" x14ac:dyDescent="0.25">
      <c r="A12" s="4" t="s">
        <v>11</v>
      </c>
      <c r="B12" s="4" t="s">
        <v>7</v>
      </c>
      <c r="C12" s="80">
        <v>6646670</v>
      </c>
      <c r="D12" s="80">
        <v>23803.886999999999</v>
      </c>
    </row>
    <row r="13" spans="1:4" x14ac:dyDescent="0.25">
      <c r="A13" s="4" t="s">
        <v>13</v>
      </c>
      <c r="B13" s="4" t="s">
        <v>7</v>
      </c>
      <c r="C13" s="80">
        <v>6334330</v>
      </c>
      <c r="D13" s="80">
        <v>16271.352999999999</v>
      </c>
    </row>
    <row r="14" spans="1:4" x14ac:dyDescent="0.25">
      <c r="A14" s="4" t="s">
        <v>15</v>
      </c>
      <c r="B14" s="4" t="s">
        <v>7</v>
      </c>
      <c r="C14" s="80">
        <v>3325114</v>
      </c>
      <c r="D14" s="80">
        <v>22039.436000000002</v>
      </c>
    </row>
    <row r="15" spans="1:4" x14ac:dyDescent="0.25">
      <c r="A15" s="4" t="s">
        <v>16</v>
      </c>
      <c r="B15" s="4" t="s">
        <v>7</v>
      </c>
      <c r="C15" s="80">
        <v>3215622</v>
      </c>
      <c r="D15" s="80">
        <v>19486.637999999999</v>
      </c>
    </row>
    <row r="16" spans="1:4" x14ac:dyDescent="0.25">
      <c r="A16" s="4" t="s">
        <v>17</v>
      </c>
      <c r="B16" s="4" t="s">
        <v>7</v>
      </c>
      <c r="C16" s="80">
        <v>3081515</v>
      </c>
      <c r="D16" s="80">
        <v>10449.065000000001</v>
      </c>
    </row>
    <row r="17" spans="1:4" x14ac:dyDescent="0.25">
      <c r="A17" s="4" t="s">
        <v>18</v>
      </c>
      <c r="B17" s="4" t="s">
        <v>19</v>
      </c>
      <c r="C17" s="80">
        <v>2815201</v>
      </c>
      <c r="D17" s="80">
        <v>9615.7919999999995</v>
      </c>
    </row>
    <row r="18" spans="1:4" x14ac:dyDescent="0.25">
      <c r="A18" s="4" t="s">
        <v>14</v>
      </c>
      <c r="B18" s="4" t="s">
        <v>7</v>
      </c>
      <c r="C18" s="80">
        <v>3433472</v>
      </c>
      <c r="D18" s="80">
        <v>6552.6440000000002</v>
      </c>
    </row>
    <row r="19" spans="1:4" x14ac:dyDescent="0.25">
      <c r="A19" s="4" t="s">
        <v>21</v>
      </c>
      <c r="B19" s="4" t="s">
        <v>19</v>
      </c>
      <c r="C19" s="80">
        <v>2120772</v>
      </c>
      <c r="D19" s="80">
        <v>7837.4660000000003</v>
      </c>
    </row>
    <row r="20" spans="1:4" x14ac:dyDescent="0.25">
      <c r="A20" s="4" t="s">
        <v>26</v>
      </c>
      <c r="B20" s="4" t="s">
        <v>19</v>
      </c>
      <c r="C20" s="80">
        <v>1577873</v>
      </c>
      <c r="D20" s="80">
        <v>5561.7470000000003</v>
      </c>
    </row>
    <row r="21" spans="1:4" ht="19.5" hidden="1" x14ac:dyDescent="0.25">
      <c r="A21" s="89" t="s">
        <v>24</v>
      </c>
      <c r="B21" s="4" t="s">
        <v>25</v>
      </c>
      <c r="C21" s="80">
        <v>1849292</v>
      </c>
      <c r="D21" s="80">
        <v>4136224</v>
      </c>
    </row>
    <row r="22" spans="1:4" hidden="1" x14ac:dyDescent="0.25">
      <c r="A22" s="4" t="s">
        <v>23</v>
      </c>
      <c r="B22" s="4" t="s">
        <v>19</v>
      </c>
      <c r="C22" s="80">
        <v>1908002</v>
      </c>
      <c r="D22" s="80">
        <v>3309004</v>
      </c>
    </row>
    <row r="23" spans="1:4" hidden="1" x14ac:dyDescent="0.25">
      <c r="A23" s="4" t="s">
        <v>27</v>
      </c>
      <c r="B23" s="4" t="s">
        <v>19</v>
      </c>
      <c r="C23" s="80">
        <v>1480232</v>
      </c>
      <c r="D23" s="80">
        <v>4278326</v>
      </c>
    </row>
    <row r="24" spans="1:4" hidden="1" x14ac:dyDescent="0.25">
      <c r="A24" s="4" t="s">
        <v>28</v>
      </c>
      <c r="B24" s="4" t="s">
        <v>19</v>
      </c>
      <c r="C24" s="80">
        <v>1284665</v>
      </c>
      <c r="D24" s="80">
        <v>4987045</v>
      </c>
    </row>
    <row r="25" spans="1:4" ht="37.5" hidden="1" x14ac:dyDescent="0.25">
      <c r="A25" s="89" t="s">
        <v>196</v>
      </c>
      <c r="B25" s="4" t="s">
        <v>22</v>
      </c>
      <c r="C25" s="80">
        <v>2082809</v>
      </c>
      <c r="D25" s="80">
        <v>855794</v>
      </c>
    </row>
    <row r="26" spans="1:4" hidden="1" x14ac:dyDescent="0.25">
      <c r="A26" s="4" t="s">
        <v>29</v>
      </c>
      <c r="B26" s="4" t="s">
        <v>19</v>
      </c>
      <c r="C26" s="80">
        <v>1117129</v>
      </c>
      <c r="D26" s="80">
        <v>3784053</v>
      </c>
    </row>
    <row r="27" spans="1:4" hidden="1" x14ac:dyDescent="0.25">
      <c r="A27" s="4" t="s">
        <v>30</v>
      </c>
      <c r="B27" s="4" t="s">
        <v>19</v>
      </c>
      <c r="C27" s="80">
        <v>1063023</v>
      </c>
      <c r="D27" s="80">
        <v>3070486</v>
      </c>
    </row>
    <row r="28" spans="1:4" hidden="1" x14ac:dyDescent="0.25">
      <c r="A28" s="8"/>
      <c r="B28" s="8"/>
      <c r="C28" s="9"/>
      <c r="D28" s="9"/>
    </row>
    <row r="29" spans="1:4" ht="15.75" customHeight="1" x14ac:dyDescent="0.25">
      <c r="A29" s="119" t="s">
        <v>232</v>
      </c>
      <c r="B29" s="119"/>
      <c r="C29" s="119"/>
      <c r="D29" s="119"/>
    </row>
    <row r="30" spans="1:4" ht="36.75" customHeight="1" x14ac:dyDescent="0.25">
      <c r="A30" s="118" t="s">
        <v>224</v>
      </c>
      <c r="B30" s="118"/>
      <c r="C30" s="118"/>
      <c r="D30" s="118"/>
    </row>
  </sheetData>
  <mergeCells count="3">
    <mergeCell ref="A1:D1"/>
    <mergeCell ref="A29:D29"/>
    <mergeCell ref="A30:D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showGridLines="0" zoomScale="124" zoomScaleNormal="124" workbookViewId="0">
      <selection sqref="A1:D1"/>
    </sheetView>
  </sheetViews>
  <sheetFormatPr defaultColWidth="8.85546875" defaultRowHeight="9" x14ac:dyDescent="0.15"/>
  <cols>
    <col min="1" max="1" width="38.7109375" style="1" customWidth="1"/>
    <col min="2" max="4" width="10.7109375" style="1" customWidth="1"/>
    <col min="5" max="16384" width="8.85546875" style="1"/>
  </cols>
  <sheetData>
    <row r="1" spans="1:4" ht="25.15" customHeight="1" x14ac:dyDescent="0.15">
      <c r="A1" s="92" t="s">
        <v>207</v>
      </c>
      <c r="B1" s="92"/>
      <c r="C1" s="92"/>
      <c r="D1" s="92"/>
    </row>
    <row r="2" spans="1:4" ht="9" customHeight="1" x14ac:dyDescent="0.15">
      <c r="A2" s="11"/>
      <c r="B2" s="11"/>
      <c r="C2" s="11"/>
      <c r="D2" s="11"/>
    </row>
    <row r="3" spans="1:4" ht="15" customHeight="1" x14ac:dyDescent="0.15">
      <c r="A3" s="96" t="s">
        <v>144</v>
      </c>
      <c r="B3" s="97" t="s">
        <v>147</v>
      </c>
      <c r="C3" s="97"/>
      <c r="D3" s="98"/>
    </row>
    <row r="4" spans="1:4" ht="15" customHeight="1" x14ac:dyDescent="0.15">
      <c r="A4" s="96"/>
      <c r="B4" s="99" t="s">
        <v>80</v>
      </c>
      <c r="C4" s="98" t="s">
        <v>145</v>
      </c>
      <c r="D4" s="101"/>
    </row>
    <row r="5" spans="1:4" ht="15" customHeight="1" x14ac:dyDescent="0.15">
      <c r="A5" s="96"/>
      <c r="B5" s="100"/>
      <c r="C5" s="6" t="s">
        <v>80</v>
      </c>
      <c r="D5" s="7" t="s">
        <v>146</v>
      </c>
    </row>
    <row r="6" spans="1:4" ht="15" customHeight="1" x14ac:dyDescent="0.15">
      <c r="A6" s="3" t="s">
        <v>31</v>
      </c>
      <c r="B6" s="81">
        <v>7058419</v>
      </c>
      <c r="C6" s="74">
        <v>7.5</v>
      </c>
      <c r="D6" s="75">
        <v>7.5</v>
      </c>
    </row>
    <row r="7" spans="1:4" ht="15" customHeight="1" x14ac:dyDescent="0.15">
      <c r="A7" s="3" t="s">
        <v>32</v>
      </c>
      <c r="B7" s="81">
        <v>4235352</v>
      </c>
      <c r="C7" s="74">
        <v>4.5</v>
      </c>
      <c r="D7" s="75">
        <v>12</v>
      </c>
    </row>
    <row r="8" spans="1:4" ht="15" customHeight="1" x14ac:dyDescent="0.15">
      <c r="A8" s="3" t="s">
        <v>33</v>
      </c>
      <c r="B8" s="81">
        <v>3558041</v>
      </c>
      <c r="C8" s="74">
        <v>3.8000000000000007</v>
      </c>
      <c r="D8" s="75">
        <v>15.8</v>
      </c>
    </row>
    <row r="9" spans="1:4" ht="15" customHeight="1" x14ac:dyDescent="0.15">
      <c r="A9" s="3" t="s">
        <v>34</v>
      </c>
      <c r="B9" s="81">
        <v>3491795</v>
      </c>
      <c r="C9" s="74">
        <v>3.6999999999999993</v>
      </c>
      <c r="D9" s="75">
        <v>19.5</v>
      </c>
    </row>
    <row r="10" spans="1:4" ht="15" customHeight="1" x14ac:dyDescent="0.15">
      <c r="A10" s="3" t="s">
        <v>35</v>
      </c>
      <c r="B10" s="81">
        <v>3259931</v>
      </c>
      <c r="C10" s="74">
        <v>3.5</v>
      </c>
      <c r="D10" s="75">
        <v>23</v>
      </c>
    </row>
    <row r="11" spans="1:4" ht="15" customHeight="1" x14ac:dyDescent="0.15">
      <c r="A11" s="3" t="s">
        <v>36</v>
      </c>
      <c r="B11" s="81">
        <v>2876298</v>
      </c>
      <c r="C11" s="74">
        <v>3.1000000000000014</v>
      </c>
      <c r="D11" s="75">
        <v>26.1</v>
      </c>
    </row>
    <row r="12" spans="1:4" ht="15" customHeight="1" x14ac:dyDescent="0.15">
      <c r="A12" s="3" t="s">
        <v>37</v>
      </c>
      <c r="B12" s="81">
        <v>2522260</v>
      </c>
      <c r="C12" s="74">
        <v>2.6999999999999993</v>
      </c>
      <c r="D12" s="75">
        <v>28.8</v>
      </c>
    </row>
    <row r="13" spans="1:4" ht="15" customHeight="1" x14ac:dyDescent="0.15">
      <c r="A13" s="3" t="s">
        <v>38</v>
      </c>
      <c r="B13" s="81">
        <v>2278705</v>
      </c>
      <c r="C13" s="74">
        <v>2.3999999999999986</v>
      </c>
      <c r="D13" s="75">
        <v>31.2</v>
      </c>
    </row>
    <row r="14" spans="1:4" ht="15" customHeight="1" x14ac:dyDescent="0.15">
      <c r="A14" s="3" t="s">
        <v>39</v>
      </c>
      <c r="B14" s="81">
        <v>1894719</v>
      </c>
      <c r="C14" s="74">
        <v>2.0000000000000036</v>
      </c>
      <c r="D14" s="75">
        <v>33.200000000000003</v>
      </c>
    </row>
    <row r="15" spans="1:4" ht="15" customHeight="1" x14ac:dyDescent="0.15">
      <c r="A15" s="3" t="s">
        <v>40</v>
      </c>
      <c r="B15" s="81">
        <v>1830544</v>
      </c>
      <c r="C15" s="74">
        <v>1.8999999999999986</v>
      </c>
      <c r="D15" s="75">
        <v>35.1</v>
      </c>
    </row>
    <row r="16" spans="1:4" ht="15" customHeight="1" x14ac:dyDescent="0.15">
      <c r="A16" s="3" t="s">
        <v>41</v>
      </c>
      <c r="B16" s="81">
        <v>1815261</v>
      </c>
      <c r="C16" s="74">
        <v>1.8999999999999986</v>
      </c>
      <c r="D16" s="75">
        <v>37</v>
      </c>
    </row>
    <row r="17" spans="1:4" ht="15" customHeight="1" x14ac:dyDescent="0.15">
      <c r="A17" s="3" t="s">
        <v>42</v>
      </c>
      <c r="B17" s="81">
        <v>1552556</v>
      </c>
      <c r="C17" s="74">
        <v>1.7000000000000028</v>
      </c>
      <c r="D17" s="75">
        <v>38.700000000000003</v>
      </c>
    </row>
    <row r="18" spans="1:4" ht="15" customHeight="1" x14ac:dyDescent="0.15">
      <c r="A18" s="3" t="s">
        <v>43</v>
      </c>
      <c r="B18" s="81">
        <v>1324375</v>
      </c>
      <c r="C18" s="74">
        <v>1.3999999999999986</v>
      </c>
      <c r="D18" s="75">
        <v>40.1</v>
      </c>
    </row>
    <row r="19" spans="1:4" ht="15" customHeight="1" x14ac:dyDescent="0.15">
      <c r="A19" s="3" t="s">
        <v>44</v>
      </c>
      <c r="B19" s="81">
        <v>1212662</v>
      </c>
      <c r="C19" s="74">
        <v>1.2999999999999972</v>
      </c>
      <c r="D19" s="75">
        <v>41.4</v>
      </c>
    </row>
    <row r="20" spans="1:4" ht="22.15" customHeight="1" x14ac:dyDescent="0.15">
      <c r="A20" s="10" t="s">
        <v>194</v>
      </c>
      <c r="B20" s="81">
        <v>1129890</v>
      </c>
      <c r="C20" s="74">
        <v>1.2000000000000028</v>
      </c>
      <c r="D20" s="75">
        <v>42.6</v>
      </c>
    </row>
    <row r="21" spans="1:4" ht="15" customHeight="1" x14ac:dyDescent="0.15">
      <c r="A21" s="3" t="s">
        <v>45</v>
      </c>
      <c r="B21" s="81">
        <v>1105916</v>
      </c>
      <c r="C21" s="74">
        <v>1.2000000000000028</v>
      </c>
      <c r="D21" s="75">
        <v>43.800000000000004</v>
      </c>
    </row>
    <row r="22" spans="1:4" ht="15" customHeight="1" x14ac:dyDescent="0.15">
      <c r="A22" s="3" t="s">
        <v>46</v>
      </c>
      <c r="B22" s="81">
        <v>992197</v>
      </c>
      <c r="C22" s="74">
        <v>1.1000000000000014</v>
      </c>
      <c r="D22" s="75">
        <v>44.900000000000006</v>
      </c>
    </row>
    <row r="23" spans="1:4" ht="15" customHeight="1" x14ac:dyDescent="0.15">
      <c r="A23" s="3" t="s">
        <v>47</v>
      </c>
      <c r="B23" s="81">
        <v>943509</v>
      </c>
      <c r="C23" s="74">
        <v>1</v>
      </c>
      <c r="D23" s="75">
        <v>45.900000000000006</v>
      </c>
    </row>
    <row r="24" spans="1:4" ht="15" customHeight="1" x14ac:dyDescent="0.15">
      <c r="A24" s="3" t="s">
        <v>48</v>
      </c>
      <c r="B24" s="81">
        <v>935867</v>
      </c>
      <c r="C24" s="74">
        <v>1</v>
      </c>
      <c r="D24" s="75">
        <v>46.900000000000006</v>
      </c>
    </row>
    <row r="25" spans="1:4" ht="15" customHeight="1" x14ac:dyDescent="0.15">
      <c r="A25" s="3" t="s">
        <v>49</v>
      </c>
      <c r="B25" s="81">
        <v>920244</v>
      </c>
      <c r="C25" s="74">
        <v>1</v>
      </c>
      <c r="D25" s="75">
        <v>47.900000000000006</v>
      </c>
    </row>
    <row r="26" spans="1:4" ht="15" customHeight="1" x14ac:dyDescent="0.15">
      <c r="A26" s="3" t="s">
        <v>50</v>
      </c>
      <c r="B26" s="81">
        <v>913263</v>
      </c>
      <c r="C26" s="74">
        <v>1</v>
      </c>
      <c r="D26" s="75">
        <v>48.900000000000006</v>
      </c>
    </row>
    <row r="27" spans="1:4" ht="15" customHeight="1" x14ac:dyDescent="0.15">
      <c r="A27" s="4" t="s">
        <v>51</v>
      </c>
      <c r="B27" s="80">
        <v>900219</v>
      </c>
      <c r="C27" s="76">
        <v>1</v>
      </c>
      <c r="D27" s="77">
        <v>49.900000000000006</v>
      </c>
    </row>
    <row r="28" spans="1:4" ht="6" customHeight="1" x14ac:dyDescent="0.15">
      <c r="A28" s="14"/>
      <c r="B28" s="9"/>
      <c r="C28" s="12"/>
      <c r="D28" s="13"/>
    </row>
    <row r="29" spans="1:4" ht="30" customHeight="1" x14ac:dyDescent="0.15">
      <c r="A29" s="95" t="s">
        <v>199</v>
      </c>
      <c r="B29" s="95"/>
      <c r="C29" s="95"/>
      <c r="D29" s="95"/>
    </row>
    <row r="30" spans="1:4" s="35" customFormat="1" ht="22.15" customHeight="1" x14ac:dyDescent="0.15">
      <c r="A30" s="53" t="s">
        <v>195</v>
      </c>
    </row>
    <row r="31" spans="1:4" ht="13.15" customHeight="1" x14ac:dyDescent="0.15"/>
    <row r="32" spans="1:4" ht="13.15" customHeight="1" x14ac:dyDescent="0.15"/>
    <row r="33" ht="13.15" customHeight="1" x14ac:dyDescent="0.15"/>
    <row r="34" ht="13.15" customHeight="1" x14ac:dyDescent="0.15"/>
    <row r="35" ht="13.15" customHeight="1" x14ac:dyDescent="0.15"/>
    <row r="36" ht="13.15" customHeight="1" x14ac:dyDescent="0.15"/>
    <row r="37" ht="13.15" customHeight="1" x14ac:dyDescent="0.15"/>
    <row r="38" ht="13.15" customHeight="1" x14ac:dyDescent="0.15"/>
  </sheetData>
  <mergeCells count="6">
    <mergeCell ref="A29:D29"/>
    <mergeCell ref="A3:A5"/>
    <mergeCell ref="B3:D3"/>
    <mergeCell ref="A1:D1"/>
    <mergeCell ref="B4:B5"/>
    <mergeCell ref="C4:D4"/>
  </mergeCells>
  <printOptions horizontalCentered="1"/>
  <pageMargins left="1.3779527559055118" right="1.3779527559055118" top="1.1811023622047245" bottom="1.1811023622047245" header="0.31496062992125984" footer="0.31496062992125984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showGridLines="0" zoomScale="124" zoomScaleNormal="124" workbookViewId="0">
      <selection sqref="A1:D1"/>
    </sheetView>
  </sheetViews>
  <sheetFormatPr defaultColWidth="8.85546875" defaultRowHeight="9" x14ac:dyDescent="0.15"/>
  <cols>
    <col min="1" max="1" width="35.28515625" style="1" customWidth="1"/>
    <col min="2" max="4" width="11.7109375" style="1" customWidth="1"/>
    <col min="5" max="16384" width="8.85546875" style="1"/>
  </cols>
  <sheetData>
    <row r="1" spans="1:4" ht="25.15" customHeight="1" x14ac:dyDescent="0.15">
      <c r="A1" s="92" t="s">
        <v>209</v>
      </c>
      <c r="B1" s="92"/>
      <c r="C1" s="92"/>
      <c r="D1" s="92"/>
    </row>
    <row r="2" spans="1:4" ht="9" customHeight="1" x14ac:dyDescent="0.15">
      <c r="A2" s="18"/>
      <c r="B2" s="18"/>
      <c r="C2" s="18"/>
      <c r="D2" s="18"/>
    </row>
    <row r="3" spans="1:4" ht="15" customHeight="1" x14ac:dyDescent="0.15">
      <c r="A3" s="96" t="s">
        <v>144</v>
      </c>
      <c r="B3" s="97" t="s">
        <v>150</v>
      </c>
      <c r="C3" s="97"/>
      <c r="D3" s="98"/>
    </row>
    <row r="4" spans="1:4" ht="15" customHeight="1" x14ac:dyDescent="0.15">
      <c r="A4" s="96"/>
      <c r="B4" s="99" t="s">
        <v>149</v>
      </c>
      <c r="C4" s="98" t="s">
        <v>148</v>
      </c>
      <c r="D4" s="101"/>
    </row>
    <row r="5" spans="1:4" ht="15" customHeight="1" x14ac:dyDescent="0.15">
      <c r="A5" s="96"/>
      <c r="B5" s="100"/>
      <c r="C5" s="6" t="s">
        <v>80</v>
      </c>
      <c r="D5" s="7" t="s">
        <v>146</v>
      </c>
    </row>
    <row r="6" spans="1:4" ht="15" customHeight="1" x14ac:dyDescent="0.15">
      <c r="A6" s="3" t="s">
        <v>52</v>
      </c>
      <c r="B6" s="15">
        <v>55993037</v>
      </c>
      <c r="C6" s="16">
        <v>14</v>
      </c>
      <c r="D6" s="17">
        <v>13.963505098164788</v>
      </c>
    </row>
    <row r="7" spans="1:4" ht="15" customHeight="1" x14ac:dyDescent="0.15">
      <c r="A7" s="3" t="s">
        <v>37</v>
      </c>
      <c r="B7" s="15">
        <v>17724225</v>
      </c>
      <c r="C7" s="16">
        <f>D7-D6</f>
        <v>4.4200550534260152</v>
      </c>
      <c r="D7" s="17">
        <v>18.383560151590803</v>
      </c>
    </row>
    <row r="8" spans="1:4" ht="15" customHeight="1" x14ac:dyDescent="0.15">
      <c r="A8" s="3" t="s">
        <v>53</v>
      </c>
      <c r="B8" s="15">
        <v>16626739</v>
      </c>
      <c r="C8" s="16">
        <f t="shared" ref="C8:C18" si="0">D8-D7</f>
        <v>4.1463647487518003</v>
      </c>
      <c r="D8" s="17">
        <v>22.529924900342603</v>
      </c>
    </row>
    <row r="9" spans="1:4" ht="15" customHeight="1" x14ac:dyDescent="0.15">
      <c r="A9" s="3" t="s">
        <v>39</v>
      </c>
      <c r="B9" s="15">
        <v>15281357</v>
      </c>
      <c r="C9" s="16">
        <f t="shared" si="0"/>
        <v>3.8108543099095726</v>
      </c>
      <c r="D9" s="17">
        <v>26.340779210252176</v>
      </c>
    </row>
    <row r="10" spans="1:4" ht="15" customHeight="1" x14ac:dyDescent="0.15">
      <c r="A10" s="3" t="s">
        <v>32</v>
      </c>
      <c r="B10" s="15">
        <v>15234746</v>
      </c>
      <c r="C10" s="16">
        <f t="shared" si="0"/>
        <v>3.799230490752727</v>
      </c>
      <c r="D10" s="17">
        <v>30.140009701004903</v>
      </c>
    </row>
    <row r="11" spans="1:4" ht="15" customHeight="1" x14ac:dyDescent="0.15">
      <c r="A11" s="3" t="s">
        <v>34</v>
      </c>
      <c r="B11" s="15">
        <v>15093612</v>
      </c>
      <c r="C11" s="16">
        <f t="shared" si="0"/>
        <v>3.7640345907960189</v>
      </c>
      <c r="D11" s="17">
        <v>33.904044291800922</v>
      </c>
    </row>
    <row r="12" spans="1:4" ht="15" customHeight="1" x14ac:dyDescent="0.15">
      <c r="A12" s="3" t="s">
        <v>36</v>
      </c>
      <c r="B12" s="15">
        <v>12647499</v>
      </c>
      <c r="C12" s="16">
        <f t="shared" si="0"/>
        <v>3.1540246114089854</v>
      </c>
      <c r="D12" s="17">
        <v>37.058068903209907</v>
      </c>
    </row>
    <row r="13" spans="1:4" ht="15" customHeight="1" x14ac:dyDescent="0.15">
      <c r="A13" s="3" t="s">
        <v>42</v>
      </c>
      <c r="B13" s="15">
        <v>12126968</v>
      </c>
      <c r="C13" s="16">
        <f t="shared" si="0"/>
        <v>3.0242149482493872</v>
      </c>
      <c r="D13" s="17">
        <v>40.082283851459295</v>
      </c>
    </row>
    <row r="14" spans="1:4" ht="15" customHeight="1" x14ac:dyDescent="0.15">
      <c r="A14" s="3" t="s">
        <v>31</v>
      </c>
      <c r="B14" s="15">
        <v>11026652</v>
      </c>
      <c r="C14" s="16">
        <f t="shared" si="0"/>
        <v>2.7498189001194717</v>
      </c>
      <c r="D14" s="17">
        <v>42.832102751578766</v>
      </c>
    </row>
    <row r="15" spans="1:4" ht="15" customHeight="1" x14ac:dyDescent="0.15">
      <c r="A15" s="3" t="s">
        <v>33</v>
      </c>
      <c r="B15" s="15">
        <v>9751940</v>
      </c>
      <c r="C15" s="16">
        <f t="shared" si="0"/>
        <v>2.4319320973248324</v>
      </c>
      <c r="D15" s="17">
        <v>45.264034848903599</v>
      </c>
    </row>
    <row r="16" spans="1:4" ht="15" customHeight="1" x14ac:dyDescent="0.15">
      <c r="A16" s="3" t="s">
        <v>35</v>
      </c>
      <c r="B16" s="15">
        <v>9077732</v>
      </c>
      <c r="C16" s="16">
        <f t="shared" si="0"/>
        <v>2.2637985694859495</v>
      </c>
      <c r="D16" s="17">
        <v>47.527833418389548</v>
      </c>
    </row>
    <row r="17" spans="1:4" ht="15" customHeight="1" x14ac:dyDescent="0.15">
      <c r="A17" s="3" t="s">
        <v>54</v>
      </c>
      <c r="B17" s="15">
        <v>7286486</v>
      </c>
      <c r="C17" s="16">
        <f t="shared" si="0"/>
        <v>1.8170988726456514</v>
      </c>
      <c r="D17" s="17">
        <v>49.3449322910352</v>
      </c>
    </row>
    <row r="18" spans="1:4" ht="15" customHeight="1" x14ac:dyDescent="0.15">
      <c r="A18" s="4" t="s">
        <v>41</v>
      </c>
      <c r="B18" s="21">
        <v>6295630</v>
      </c>
      <c r="C18" s="19">
        <f t="shared" si="0"/>
        <v>1.5699998841134359</v>
      </c>
      <c r="D18" s="20">
        <v>50.914932175148635</v>
      </c>
    </row>
    <row r="19" spans="1:4" ht="6" customHeight="1" x14ac:dyDescent="0.15">
      <c r="A19" s="8"/>
      <c r="B19" s="9"/>
      <c r="C19" s="12"/>
      <c r="D19" s="13"/>
    </row>
    <row r="20" spans="1:4" ht="30" customHeight="1" x14ac:dyDescent="0.15">
      <c r="A20" s="103" t="s">
        <v>200</v>
      </c>
      <c r="B20" s="103"/>
      <c r="C20" s="103"/>
      <c r="D20" s="103"/>
    </row>
    <row r="21" spans="1:4" ht="12.75" customHeight="1" x14ac:dyDescent="0.15">
      <c r="A21" s="102" t="s">
        <v>208</v>
      </c>
      <c r="B21" s="102"/>
      <c r="C21" s="102"/>
      <c r="D21" s="102"/>
    </row>
    <row r="22" spans="1:4" ht="13.15" customHeight="1" x14ac:dyDescent="0.15"/>
    <row r="23" spans="1:4" ht="13.15" customHeight="1" x14ac:dyDescent="0.15"/>
    <row r="24" spans="1:4" ht="13.15" customHeight="1" x14ac:dyDescent="0.15"/>
    <row r="25" spans="1:4" ht="13.15" customHeight="1" x14ac:dyDescent="0.15"/>
    <row r="26" spans="1:4" ht="13.15" customHeight="1" x14ac:dyDescent="0.15"/>
    <row r="27" spans="1:4" ht="13.15" customHeight="1" x14ac:dyDescent="0.15"/>
  </sheetData>
  <mergeCells count="7">
    <mergeCell ref="A21:D21"/>
    <mergeCell ref="A20:D20"/>
    <mergeCell ref="A3:A5"/>
    <mergeCell ref="B3:D3"/>
    <mergeCell ref="A1:D1"/>
    <mergeCell ref="B4:B5"/>
    <mergeCell ref="C4:D4"/>
  </mergeCells>
  <printOptions horizontalCentered="1"/>
  <pageMargins left="1.3779527559055118" right="1.3779527559055118" top="1.1811023622047245" bottom="1.1811023622047245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showGridLines="0" zoomScale="124" zoomScaleNormal="124" workbookViewId="0">
      <selection sqref="A1:I1"/>
    </sheetView>
  </sheetViews>
  <sheetFormatPr defaultColWidth="8.85546875" defaultRowHeight="9" x14ac:dyDescent="0.15"/>
  <cols>
    <col min="1" max="1" width="18.7109375" style="1" customWidth="1"/>
    <col min="2" max="3" width="10.28515625" style="1" customWidth="1"/>
    <col min="4" max="4" width="7.7109375" style="1" customWidth="1"/>
    <col min="5" max="5" width="10.28515625" style="1" customWidth="1"/>
    <col min="6" max="7" width="7.7109375" style="1" customWidth="1"/>
    <col min="8" max="8" width="10.28515625" style="1" customWidth="1"/>
    <col min="9" max="9" width="7.7109375" style="1" customWidth="1"/>
    <col min="10" max="16384" width="8.85546875" style="1"/>
  </cols>
  <sheetData>
    <row r="1" spans="1:9" ht="15" customHeight="1" x14ac:dyDescent="0.15">
      <c r="A1" s="105" t="s">
        <v>191</v>
      </c>
      <c r="B1" s="105"/>
      <c r="C1" s="105"/>
      <c r="D1" s="105"/>
      <c r="E1" s="105"/>
      <c r="F1" s="105"/>
      <c r="G1" s="105"/>
      <c r="H1" s="105"/>
      <c r="I1" s="105"/>
    </row>
    <row r="2" spans="1:9" s="24" customFormat="1" ht="9" customHeight="1" x14ac:dyDescent="0.15">
      <c r="A2" s="23"/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15">
      <c r="A3" s="96" t="s">
        <v>156</v>
      </c>
      <c r="B3" s="97" t="s">
        <v>152</v>
      </c>
      <c r="C3" s="97"/>
      <c r="D3" s="97"/>
      <c r="E3" s="97"/>
      <c r="F3" s="97"/>
      <c r="G3" s="97"/>
      <c r="H3" s="97"/>
      <c r="I3" s="98"/>
    </row>
    <row r="4" spans="1:9" ht="34.9" customHeight="1" x14ac:dyDescent="0.15">
      <c r="A4" s="104"/>
      <c r="B4" s="71">
        <v>2010</v>
      </c>
      <c r="C4" s="71">
        <v>2015</v>
      </c>
      <c r="D4" s="71" t="s">
        <v>153</v>
      </c>
      <c r="E4" s="71">
        <v>2019</v>
      </c>
      <c r="F4" s="71" t="s">
        <v>154</v>
      </c>
      <c r="G4" s="71" t="s">
        <v>155</v>
      </c>
      <c r="H4" s="71">
        <v>2020</v>
      </c>
      <c r="I4" s="78" t="s">
        <v>157</v>
      </c>
    </row>
    <row r="5" spans="1:9" ht="15" customHeight="1" x14ac:dyDescent="0.15">
      <c r="A5" s="33" t="s">
        <v>151</v>
      </c>
      <c r="B5" s="37">
        <v>69025755</v>
      </c>
      <c r="C5" s="37">
        <v>94871990</v>
      </c>
      <c r="D5" s="82">
        <f>ROUND(-100+(C5/B5)*100,1)</f>
        <v>37.4</v>
      </c>
      <c r="E5" s="37">
        <v>93878057</v>
      </c>
      <c r="F5" s="31">
        <f>ROUND(((E5/C5)*100)-100,1)</f>
        <v>-1</v>
      </c>
      <c r="G5" s="31">
        <f>ROUND(-100+(E5/B5)*100,1)</f>
        <v>36</v>
      </c>
      <c r="H5" s="37">
        <v>44148597</v>
      </c>
      <c r="I5" s="31">
        <f>ROUND(((H5/E5)*100)-100,1)</f>
        <v>-53</v>
      </c>
    </row>
    <row r="6" spans="1:9" ht="15" customHeight="1" x14ac:dyDescent="0.15">
      <c r="A6" s="25" t="s">
        <v>1</v>
      </c>
      <c r="B6" s="36">
        <v>31089889</v>
      </c>
      <c r="C6" s="36">
        <v>43251294</v>
      </c>
      <c r="D6" s="26">
        <v>39.119999999999997</v>
      </c>
      <c r="E6" s="38">
        <v>50052864</v>
      </c>
      <c r="F6" s="32">
        <v>15.73</v>
      </c>
      <c r="G6" s="32">
        <v>60.99</v>
      </c>
      <c r="H6" s="38">
        <v>22227426</v>
      </c>
      <c r="I6" s="32">
        <v>-55.59</v>
      </c>
    </row>
    <row r="7" spans="1:9" ht="15" customHeight="1" x14ac:dyDescent="0.15">
      <c r="A7" s="25" t="s">
        <v>3</v>
      </c>
      <c r="B7" s="36">
        <v>16825655</v>
      </c>
      <c r="C7" s="36">
        <v>21760111</v>
      </c>
      <c r="D7" s="26">
        <v>29.33</v>
      </c>
      <c r="E7" s="38">
        <v>18159981</v>
      </c>
      <c r="F7" s="32">
        <v>-16.54</v>
      </c>
      <c r="G7" s="32">
        <v>7.93</v>
      </c>
      <c r="H7" s="38">
        <v>8044811</v>
      </c>
      <c r="I7" s="32">
        <v>-55.7</v>
      </c>
    </row>
    <row r="8" spans="1:9" ht="15" customHeight="1" x14ac:dyDescent="0.15">
      <c r="A8" s="25" t="s">
        <v>5</v>
      </c>
      <c r="B8" s="36">
        <v>14276955</v>
      </c>
      <c r="C8" s="36">
        <v>18387693</v>
      </c>
      <c r="D8" s="26">
        <v>28.79</v>
      </c>
      <c r="E8" s="38">
        <v>15913654</v>
      </c>
      <c r="F8" s="32">
        <v>-13.45</v>
      </c>
      <c r="G8" s="32">
        <v>11.46</v>
      </c>
      <c r="H8" s="38">
        <v>7514156</v>
      </c>
      <c r="I8" s="32">
        <v>-52.78</v>
      </c>
    </row>
    <row r="9" spans="1:9" ht="15" customHeight="1" x14ac:dyDescent="0.15">
      <c r="A9" s="25" t="s">
        <v>6</v>
      </c>
      <c r="B9" s="36">
        <v>7261996</v>
      </c>
      <c r="C9" s="36">
        <v>10767302</v>
      </c>
      <c r="D9" s="26">
        <v>48.27</v>
      </c>
      <c r="E9" s="38">
        <v>10098445</v>
      </c>
      <c r="F9" s="32">
        <v>-6.21</v>
      </c>
      <c r="G9" s="32">
        <v>39.06</v>
      </c>
      <c r="H9" s="38">
        <v>4425801</v>
      </c>
      <c r="I9" s="32">
        <v>-56.17</v>
      </c>
    </row>
    <row r="10" spans="1:9" ht="15" customHeight="1" x14ac:dyDescent="0.15">
      <c r="A10" s="25" t="s">
        <v>8</v>
      </c>
      <c r="B10" s="36">
        <v>4983655</v>
      </c>
      <c r="C10" s="36">
        <v>9247735</v>
      </c>
      <c r="D10" s="26">
        <v>85.56</v>
      </c>
      <c r="E10" s="38">
        <v>9268964</v>
      </c>
      <c r="F10" s="32">
        <v>0.23</v>
      </c>
      <c r="G10" s="32">
        <v>85.99</v>
      </c>
      <c r="H10" s="38">
        <v>6132802</v>
      </c>
      <c r="I10" s="32">
        <v>-33.840000000000003</v>
      </c>
    </row>
    <row r="11" spans="1:9" ht="15" customHeight="1" x14ac:dyDescent="0.15">
      <c r="A11" s="25" t="s">
        <v>9</v>
      </c>
      <c r="B11" s="36">
        <v>5465417</v>
      </c>
      <c r="C11" s="36">
        <v>6410671</v>
      </c>
      <c r="D11" s="26">
        <v>17.3</v>
      </c>
      <c r="E11" s="38">
        <v>7998184</v>
      </c>
      <c r="F11" s="32">
        <v>24.76</v>
      </c>
      <c r="G11" s="32">
        <v>46.34</v>
      </c>
      <c r="H11" s="38">
        <v>4432319</v>
      </c>
      <c r="I11" s="32">
        <v>-44.58</v>
      </c>
    </row>
    <row r="12" spans="1:9" ht="15" customHeight="1" x14ac:dyDescent="0.15">
      <c r="A12" s="25" t="s">
        <v>10</v>
      </c>
      <c r="B12" s="36">
        <v>6007707</v>
      </c>
      <c r="C12" s="36">
        <v>7612354</v>
      </c>
      <c r="D12" s="26">
        <v>26.71</v>
      </c>
      <c r="E12" s="38">
        <v>7616082</v>
      </c>
      <c r="F12" s="32">
        <v>0.05</v>
      </c>
      <c r="G12" s="32">
        <v>26.77</v>
      </c>
      <c r="H12" s="38">
        <v>3232326</v>
      </c>
      <c r="I12" s="32">
        <v>-57.56</v>
      </c>
    </row>
    <row r="13" spans="1:9" ht="15" customHeight="1" x14ac:dyDescent="0.15">
      <c r="A13" s="25" t="s">
        <v>11</v>
      </c>
      <c r="B13" s="36">
        <v>7534202</v>
      </c>
      <c r="C13" s="36">
        <v>8324886</v>
      </c>
      <c r="D13" s="26">
        <v>10.49</v>
      </c>
      <c r="E13" s="38">
        <v>6646670</v>
      </c>
      <c r="F13" s="32">
        <v>-20.16</v>
      </c>
      <c r="G13" s="32">
        <v>-11.78</v>
      </c>
      <c r="H13" s="38">
        <v>3368035</v>
      </c>
      <c r="I13" s="32">
        <v>-49.33</v>
      </c>
    </row>
    <row r="14" spans="1:9" ht="15" customHeight="1" x14ac:dyDescent="0.15">
      <c r="A14" s="25" t="s">
        <v>12</v>
      </c>
      <c r="B14" s="36">
        <v>4631659</v>
      </c>
      <c r="C14" s="36">
        <v>5833233</v>
      </c>
      <c r="D14" s="26">
        <v>25.94</v>
      </c>
      <c r="E14" s="38">
        <v>6349152</v>
      </c>
      <c r="F14" s="32">
        <v>8.84</v>
      </c>
      <c r="G14" s="32">
        <v>37.08</v>
      </c>
      <c r="H14" s="38">
        <v>2869267</v>
      </c>
      <c r="I14" s="32">
        <v>-54.81</v>
      </c>
    </row>
    <row r="15" spans="1:9" ht="15" customHeight="1" x14ac:dyDescent="0.15">
      <c r="A15" s="25" t="s">
        <v>13</v>
      </c>
      <c r="B15" s="36">
        <v>5697436</v>
      </c>
      <c r="C15" s="36">
        <v>7003972</v>
      </c>
      <c r="D15" s="26">
        <v>22.93</v>
      </c>
      <c r="E15" s="38">
        <v>6334330</v>
      </c>
      <c r="F15" s="32">
        <v>-9.56</v>
      </c>
      <c r="G15" s="32">
        <v>11.18</v>
      </c>
      <c r="H15" s="38">
        <v>2476022</v>
      </c>
      <c r="I15" s="32">
        <v>-60.91</v>
      </c>
    </row>
    <row r="16" spans="1:9" ht="15" customHeight="1" x14ac:dyDescent="0.15">
      <c r="A16" s="25" t="s">
        <v>14</v>
      </c>
      <c r="B16" s="36">
        <v>2445067</v>
      </c>
      <c r="C16" s="36">
        <v>3411251</v>
      </c>
      <c r="D16" s="26">
        <v>39.520000000000003</v>
      </c>
      <c r="E16" s="38">
        <v>3433472</v>
      </c>
      <c r="F16" s="32">
        <v>0.65</v>
      </c>
      <c r="G16" s="32">
        <v>40.42</v>
      </c>
      <c r="H16" s="38">
        <v>1584465</v>
      </c>
      <c r="I16" s="32">
        <v>-53.85</v>
      </c>
    </row>
    <row r="17" spans="1:9" ht="15" customHeight="1" x14ac:dyDescent="0.15">
      <c r="A17" s="25" t="s">
        <v>15</v>
      </c>
      <c r="B17" s="36">
        <v>2551452</v>
      </c>
      <c r="C17" s="36">
        <v>3480406</v>
      </c>
      <c r="D17" s="26">
        <v>36.409999999999997</v>
      </c>
      <c r="E17" s="38">
        <v>3325114</v>
      </c>
      <c r="F17" s="32">
        <v>-4.46</v>
      </c>
      <c r="G17" s="32">
        <v>30.32</v>
      </c>
      <c r="H17" s="38">
        <v>1964677</v>
      </c>
      <c r="I17" s="32">
        <v>-40.909999999999997</v>
      </c>
    </row>
    <row r="18" spans="1:9" ht="15" customHeight="1" x14ac:dyDescent="0.15">
      <c r="A18" s="25" t="s">
        <v>16</v>
      </c>
      <c r="B18" s="36">
        <v>2460772</v>
      </c>
      <c r="C18" s="36">
        <v>3358140</v>
      </c>
      <c r="D18" s="26">
        <v>36.47</v>
      </c>
      <c r="E18" s="38">
        <v>3215622</v>
      </c>
      <c r="F18" s="32">
        <v>-4.24</v>
      </c>
      <c r="G18" s="32">
        <v>30.68</v>
      </c>
      <c r="H18" s="38">
        <v>1395717</v>
      </c>
      <c r="I18" s="32">
        <v>-56.6</v>
      </c>
    </row>
    <row r="19" spans="1:9" ht="15" customHeight="1" x14ac:dyDescent="0.15">
      <c r="A19" s="25" t="s">
        <v>17</v>
      </c>
      <c r="B19" s="36">
        <v>2128461</v>
      </c>
      <c r="C19" s="36">
        <v>3127397</v>
      </c>
      <c r="D19" s="26">
        <v>46.93</v>
      </c>
      <c r="E19" s="38">
        <v>3081515</v>
      </c>
      <c r="F19" s="32">
        <v>-1.47</v>
      </c>
      <c r="G19" s="32">
        <v>44.78</v>
      </c>
      <c r="H19" s="38">
        <v>1337942</v>
      </c>
      <c r="I19" s="32">
        <v>-56.58</v>
      </c>
    </row>
    <row r="20" spans="1:9" ht="15" customHeight="1" x14ac:dyDescent="0.15">
      <c r="A20" s="25" t="s">
        <v>18</v>
      </c>
      <c r="B20" s="36">
        <v>1976136</v>
      </c>
      <c r="C20" s="36">
        <v>3147212</v>
      </c>
      <c r="D20" s="26">
        <v>59.26</v>
      </c>
      <c r="E20" s="38">
        <v>2815201</v>
      </c>
      <c r="F20" s="32">
        <v>-10.55</v>
      </c>
      <c r="G20" s="32">
        <v>42.46</v>
      </c>
      <c r="H20" s="38">
        <v>1403415</v>
      </c>
      <c r="I20" s="32">
        <v>-50.15</v>
      </c>
    </row>
    <row r="21" spans="1:9" ht="15" customHeight="1" x14ac:dyDescent="0.15">
      <c r="A21" s="25" t="s">
        <v>20</v>
      </c>
      <c r="B21" s="36">
        <v>2424239</v>
      </c>
      <c r="C21" s="36">
        <v>2901267</v>
      </c>
      <c r="D21" s="26">
        <v>19.68</v>
      </c>
      <c r="E21" s="38">
        <v>2718442</v>
      </c>
      <c r="F21" s="32">
        <v>-6.3</v>
      </c>
      <c r="G21" s="32">
        <v>12.14</v>
      </c>
      <c r="H21" s="38">
        <v>1583996</v>
      </c>
      <c r="I21" s="32">
        <v>-41.73</v>
      </c>
    </row>
    <row r="22" spans="1:9" ht="15" customHeight="1" x14ac:dyDescent="0.15">
      <c r="A22" s="25" t="s">
        <v>21</v>
      </c>
      <c r="B22" s="36">
        <v>2076361</v>
      </c>
      <c r="C22" s="36">
        <v>2329321</v>
      </c>
      <c r="D22" s="26">
        <v>12.18</v>
      </c>
      <c r="E22" s="38">
        <v>2120772</v>
      </c>
      <c r="F22" s="32">
        <v>-8.9499999999999993</v>
      </c>
      <c r="G22" s="32">
        <v>2.14</v>
      </c>
      <c r="H22" s="38">
        <v>1049299</v>
      </c>
      <c r="I22" s="32">
        <v>-50.52</v>
      </c>
    </row>
    <row r="23" spans="1:9" ht="22.15" customHeight="1" x14ac:dyDescent="0.15">
      <c r="A23" s="10" t="s">
        <v>196</v>
      </c>
      <c r="B23" s="36">
        <v>1060721</v>
      </c>
      <c r="C23" s="36">
        <v>1916613</v>
      </c>
      <c r="D23" s="26">
        <v>80.69</v>
      </c>
      <c r="E23" s="38">
        <v>2082809</v>
      </c>
      <c r="F23" s="32">
        <v>8.67</v>
      </c>
      <c r="G23" s="32">
        <v>96.36</v>
      </c>
      <c r="H23" s="38">
        <v>750737</v>
      </c>
      <c r="I23" s="32">
        <v>-63.96</v>
      </c>
    </row>
    <row r="24" spans="1:9" ht="15" customHeight="1" x14ac:dyDescent="0.15">
      <c r="A24" s="25" t="s">
        <v>23</v>
      </c>
      <c r="B24" s="36">
        <v>1205206</v>
      </c>
      <c r="C24" s="36">
        <v>1779414</v>
      </c>
      <c r="D24" s="26">
        <v>47.64</v>
      </c>
      <c r="E24" s="38">
        <v>1908002</v>
      </c>
      <c r="F24" s="32">
        <v>7.23</v>
      </c>
      <c r="G24" s="32">
        <v>58.31</v>
      </c>
      <c r="H24" s="38">
        <v>977672</v>
      </c>
      <c r="I24" s="32">
        <v>-48.76</v>
      </c>
    </row>
    <row r="25" spans="1:9" ht="22.15" customHeight="1" x14ac:dyDescent="0.15">
      <c r="A25" s="10" t="s">
        <v>24</v>
      </c>
      <c r="B25" s="36">
        <v>807783</v>
      </c>
      <c r="C25" s="36">
        <v>1423733</v>
      </c>
      <c r="D25" s="26">
        <v>76.25</v>
      </c>
      <c r="E25" s="38">
        <v>1849292</v>
      </c>
      <c r="F25" s="32">
        <v>29.89</v>
      </c>
      <c r="G25" s="32">
        <v>128.93</v>
      </c>
      <c r="H25" s="38">
        <v>887138</v>
      </c>
      <c r="I25" s="32">
        <v>-52.03</v>
      </c>
    </row>
    <row r="26" spans="1:9" ht="15" customHeight="1" x14ac:dyDescent="0.15">
      <c r="A26" s="25" t="s">
        <v>26</v>
      </c>
      <c r="B26" s="36">
        <v>1325331</v>
      </c>
      <c r="C26" s="36">
        <v>1656182</v>
      </c>
      <c r="D26" s="26">
        <v>24.96</v>
      </c>
      <c r="E26" s="38">
        <v>1577873</v>
      </c>
      <c r="F26" s="32">
        <v>-4.7300000000000004</v>
      </c>
      <c r="G26" s="32">
        <v>19.059999999999999</v>
      </c>
      <c r="H26" s="38">
        <v>778320</v>
      </c>
      <c r="I26" s="32">
        <v>-50.67</v>
      </c>
    </row>
    <row r="27" spans="1:9" ht="15" customHeight="1" x14ac:dyDescent="0.15">
      <c r="A27" s="25" t="s">
        <v>27</v>
      </c>
      <c r="B27" s="36">
        <v>1276483</v>
      </c>
      <c r="C27" s="36">
        <v>1531649</v>
      </c>
      <c r="D27" s="26">
        <v>19.989999999999998</v>
      </c>
      <c r="E27" s="38">
        <v>1480232</v>
      </c>
      <c r="F27" s="32">
        <v>-3.36</v>
      </c>
      <c r="G27" s="32">
        <v>15.96</v>
      </c>
      <c r="H27" s="38">
        <v>691907</v>
      </c>
      <c r="I27" s="32">
        <v>-53.26</v>
      </c>
    </row>
    <row r="28" spans="1:9" ht="15" customHeight="1" x14ac:dyDescent="0.15">
      <c r="A28" s="25" t="s">
        <v>55</v>
      </c>
      <c r="B28" s="36">
        <v>630134</v>
      </c>
      <c r="C28" s="36">
        <v>1092640</v>
      </c>
      <c r="D28" s="26">
        <v>73.400000000000006</v>
      </c>
      <c r="E28" s="38">
        <v>1353144</v>
      </c>
      <c r="F28" s="32">
        <v>23.84</v>
      </c>
      <c r="G28" s="32">
        <v>114.74</v>
      </c>
      <c r="H28" s="38">
        <v>623690</v>
      </c>
      <c r="I28" s="32">
        <v>-53.91</v>
      </c>
    </row>
    <row r="29" spans="1:9" ht="15" customHeight="1" x14ac:dyDescent="0.15">
      <c r="A29" s="25" t="s">
        <v>28</v>
      </c>
      <c r="B29" s="36">
        <v>889695</v>
      </c>
      <c r="C29" s="36">
        <v>1425368</v>
      </c>
      <c r="D29" s="26">
        <v>60.21</v>
      </c>
      <c r="E29" s="38">
        <v>1284665</v>
      </c>
      <c r="F29" s="32">
        <v>-9.8699999999999992</v>
      </c>
      <c r="G29" s="32">
        <v>44.39</v>
      </c>
      <c r="H29" s="38">
        <v>715113</v>
      </c>
      <c r="I29" s="32">
        <v>-44.33</v>
      </c>
    </row>
    <row r="30" spans="1:9" ht="15" customHeight="1" x14ac:dyDescent="0.15">
      <c r="A30" s="27" t="s">
        <v>56</v>
      </c>
      <c r="B30" s="36">
        <v>685892</v>
      </c>
      <c r="C30" s="36">
        <v>1089002</v>
      </c>
      <c r="D30" s="26">
        <v>58.77</v>
      </c>
      <c r="E30" s="36">
        <v>1133414</v>
      </c>
      <c r="F30" s="32">
        <v>4.08</v>
      </c>
      <c r="G30" s="32">
        <v>65.25</v>
      </c>
      <c r="H30" s="36">
        <v>404280</v>
      </c>
      <c r="I30" s="32">
        <v>-64.33</v>
      </c>
    </row>
    <row r="31" spans="1:9" ht="6" customHeight="1" x14ac:dyDescent="0.15">
      <c r="A31" s="28"/>
      <c r="B31" s="29"/>
      <c r="C31" s="29"/>
      <c r="D31" s="30"/>
      <c r="E31" s="29"/>
      <c r="F31" s="30"/>
      <c r="G31" s="30"/>
      <c r="H31" s="29"/>
      <c r="I31" s="30"/>
    </row>
    <row r="32" spans="1:9" ht="79.900000000000006" customHeight="1" x14ac:dyDescent="0.15">
      <c r="A32" s="94" t="s">
        <v>201</v>
      </c>
      <c r="B32" s="94"/>
      <c r="C32" s="94"/>
      <c r="D32" s="94"/>
      <c r="E32" s="94"/>
      <c r="F32" s="94"/>
      <c r="G32" s="94"/>
      <c r="H32" s="94"/>
      <c r="I32" s="94"/>
    </row>
    <row r="33" spans="1:9" ht="30" customHeight="1" x14ac:dyDescent="0.15">
      <c r="A33" s="106" t="s">
        <v>211</v>
      </c>
      <c r="B33" s="106"/>
      <c r="C33" s="106"/>
      <c r="D33" s="106"/>
      <c r="E33" s="106"/>
      <c r="F33" s="106"/>
      <c r="G33" s="106"/>
      <c r="H33" s="106"/>
      <c r="I33" s="106"/>
    </row>
    <row r="34" spans="1:9" ht="13.15" customHeight="1" x14ac:dyDescent="0.15"/>
    <row r="35" spans="1:9" ht="13.15" customHeight="1" x14ac:dyDescent="0.15"/>
    <row r="36" spans="1:9" ht="13.15" customHeight="1" x14ac:dyDescent="0.15"/>
    <row r="37" spans="1:9" ht="13.15" customHeight="1" x14ac:dyDescent="0.15"/>
    <row r="38" spans="1:9" ht="13.15" customHeight="1" x14ac:dyDescent="0.15"/>
    <row r="39" spans="1:9" ht="13.15" customHeight="1" x14ac:dyDescent="0.15"/>
    <row r="40" spans="1:9" ht="13.15" customHeight="1" x14ac:dyDescent="0.15"/>
    <row r="41" spans="1:9" ht="13.15" customHeight="1" x14ac:dyDescent="0.15"/>
    <row r="42" spans="1:9" ht="13.15" customHeight="1" x14ac:dyDescent="0.15"/>
    <row r="43" spans="1:9" ht="13.15" customHeight="1" x14ac:dyDescent="0.15"/>
    <row r="44" spans="1:9" ht="13.15" customHeight="1" x14ac:dyDescent="0.15"/>
  </sheetData>
  <mergeCells count="5">
    <mergeCell ref="B3:I3"/>
    <mergeCell ref="A3:A4"/>
    <mergeCell ref="A1:I1"/>
    <mergeCell ref="A32:I32"/>
    <mergeCell ref="A33:I33"/>
  </mergeCells>
  <printOptions horizontalCentered="1"/>
  <pageMargins left="0.59055118110236227" right="0.59055118110236227" top="1.1811023622047245" bottom="1.1811023622047245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="124" zoomScaleNormal="124" workbookViewId="0">
      <selection sqref="A1:I1"/>
    </sheetView>
  </sheetViews>
  <sheetFormatPr defaultColWidth="8.85546875" defaultRowHeight="9" x14ac:dyDescent="0.15"/>
  <cols>
    <col min="1" max="1" width="22.7109375" style="1" customWidth="1"/>
    <col min="2" max="3" width="9.7109375" style="1" customWidth="1"/>
    <col min="4" max="4" width="7.28515625" style="1" customWidth="1"/>
    <col min="5" max="5" width="9.7109375" style="1" customWidth="1"/>
    <col min="6" max="7" width="7.28515625" style="1" customWidth="1"/>
    <col min="8" max="8" width="9.7109375" style="1" customWidth="1"/>
    <col min="9" max="9" width="7.28515625" style="1" customWidth="1"/>
    <col min="10" max="16384" width="8.85546875" style="1"/>
  </cols>
  <sheetData>
    <row r="1" spans="1:9" ht="15" customHeight="1" x14ac:dyDescent="0.15">
      <c r="A1" s="105" t="s">
        <v>192</v>
      </c>
      <c r="B1" s="105"/>
      <c r="C1" s="105"/>
      <c r="D1" s="105"/>
      <c r="E1" s="105"/>
      <c r="F1" s="105"/>
      <c r="G1" s="105"/>
      <c r="H1" s="105"/>
      <c r="I1" s="105"/>
    </row>
    <row r="2" spans="1:9" ht="9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45" customHeight="1" x14ac:dyDescent="0.15">
      <c r="A3" s="96" t="s">
        <v>156</v>
      </c>
      <c r="B3" s="97" t="s">
        <v>158</v>
      </c>
      <c r="C3" s="97"/>
      <c r="D3" s="97"/>
      <c r="E3" s="97"/>
      <c r="F3" s="97"/>
      <c r="G3" s="97"/>
      <c r="H3" s="97"/>
      <c r="I3" s="98"/>
    </row>
    <row r="4" spans="1:9" ht="34.9" customHeight="1" x14ac:dyDescent="0.15">
      <c r="A4" s="104"/>
      <c r="B4" s="71">
        <v>2010</v>
      </c>
      <c r="C4" s="71">
        <v>2015</v>
      </c>
      <c r="D4" s="71" t="s">
        <v>153</v>
      </c>
      <c r="E4" s="71">
        <v>2019</v>
      </c>
      <c r="F4" s="71" t="s">
        <v>154</v>
      </c>
      <c r="G4" s="71" t="s">
        <v>159</v>
      </c>
      <c r="H4" s="71">
        <v>2020</v>
      </c>
      <c r="I4" s="78" t="s">
        <v>160</v>
      </c>
    </row>
    <row r="5" spans="1:9" ht="15" customHeight="1" x14ac:dyDescent="0.15">
      <c r="A5" s="33" t="s">
        <v>151</v>
      </c>
      <c r="B5" s="83">
        <v>393714621</v>
      </c>
      <c r="C5" s="83">
        <v>351132484</v>
      </c>
      <c r="D5" s="31">
        <f>ROUND(-100+(C5/B5)*100,1)</f>
        <v>-10.8</v>
      </c>
      <c r="E5" s="85">
        <v>400999449</v>
      </c>
      <c r="F5" s="31">
        <f>ROUND(((E5/C5)*100)-100,1)</f>
        <v>14.2</v>
      </c>
      <c r="G5" s="31">
        <f>ROUND(-100+(E5/B5)*100,1)</f>
        <v>1.9</v>
      </c>
      <c r="H5" s="85">
        <v>282280755</v>
      </c>
      <c r="I5" s="31">
        <f>ROUND(((H5/E5)*100)-100,1)</f>
        <v>-29.6</v>
      </c>
    </row>
    <row r="6" spans="1:9" ht="15" customHeight="1" x14ac:dyDescent="0.15">
      <c r="A6" s="35" t="s">
        <v>1</v>
      </c>
      <c r="B6" s="84">
        <v>237593573</v>
      </c>
      <c r="C6" s="84">
        <v>200340091</v>
      </c>
      <c r="D6" s="32">
        <v>-15.68</v>
      </c>
      <c r="E6" s="86">
        <v>230135978</v>
      </c>
      <c r="F6" s="32">
        <v>14.87</v>
      </c>
      <c r="G6" s="32">
        <v>-3.14</v>
      </c>
      <c r="H6" s="86">
        <v>147575991</v>
      </c>
      <c r="I6" s="32">
        <v>-35.869999999999997</v>
      </c>
    </row>
    <row r="7" spans="1:9" ht="15" customHeight="1" x14ac:dyDescent="0.15">
      <c r="A7" s="35" t="s">
        <v>20</v>
      </c>
      <c r="B7" s="84">
        <v>124309313</v>
      </c>
      <c r="C7" s="84">
        <v>86938454</v>
      </c>
      <c r="D7" s="32">
        <v>-30.06</v>
      </c>
      <c r="E7" s="86">
        <v>90782553</v>
      </c>
      <c r="F7" s="32">
        <v>4.42</v>
      </c>
      <c r="G7" s="32">
        <v>-26.97</v>
      </c>
      <c r="H7" s="86">
        <v>92340537</v>
      </c>
      <c r="I7" s="32">
        <v>1.72</v>
      </c>
    </row>
    <row r="8" spans="1:9" ht="15" customHeight="1" x14ac:dyDescent="0.15">
      <c r="A8" s="35" t="s">
        <v>5</v>
      </c>
      <c r="B8" s="84">
        <v>76899299</v>
      </c>
      <c r="C8" s="84">
        <v>63469154</v>
      </c>
      <c r="D8" s="32">
        <v>-17.46</v>
      </c>
      <c r="E8" s="86">
        <v>66788237</v>
      </c>
      <c r="F8" s="32">
        <v>5.23</v>
      </c>
      <c r="G8" s="32">
        <v>-13.15</v>
      </c>
      <c r="H8" s="86">
        <v>33584161</v>
      </c>
      <c r="I8" s="32">
        <v>-49.72</v>
      </c>
    </row>
    <row r="9" spans="1:9" ht="15" customHeight="1" x14ac:dyDescent="0.15">
      <c r="A9" s="35" t="s">
        <v>8</v>
      </c>
      <c r="B9" s="84">
        <v>7952839</v>
      </c>
      <c r="C9" s="84">
        <v>19304650</v>
      </c>
      <c r="D9" s="32">
        <v>142.74</v>
      </c>
      <c r="E9" s="86">
        <v>52829289</v>
      </c>
      <c r="F9" s="32">
        <v>173.66</v>
      </c>
      <c r="G9" s="32">
        <v>564.28</v>
      </c>
      <c r="H9" s="86">
        <v>72247210</v>
      </c>
      <c r="I9" s="32">
        <v>36.76</v>
      </c>
    </row>
    <row r="10" spans="1:9" ht="15" customHeight="1" x14ac:dyDescent="0.15">
      <c r="A10" s="35" t="s">
        <v>9</v>
      </c>
      <c r="B10" s="84">
        <v>35966558</v>
      </c>
      <c r="C10" s="84">
        <v>36125584</v>
      </c>
      <c r="D10" s="32">
        <v>0.44</v>
      </c>
      <c r="E10" s="86">
        <v>43011470</v>
      </c>
      <c r="F10" s="32">
        <v>19.059999999999999</v>
      </c>
      <c r="G10" s="32">
        <v>19.59</v>
      </c>
      <c r="H10" s="86">
        <v>34704139</v>
      </c>
      <c r="I10" s="32">
        <v>-19.309999999999999</v>
      </c>
    </row>
    <row r="11" spans="1:9" ht="15" customHeight="1" x14ac:dyDescent="0.15">
      <c r="A11" s="35" t="s">
        <v>3</v>
      </c>
      <c r="B11" s="84">
        <v>43135636</v>
      </c>
      <c r="C11" s="84">
        <v>40768009</v>
      </c>
      <c r="D11" s="32">
        <v>-5.49</v>
      </c>
      <c r="E11" s="86">
        <v>39847807</v>
      </c>
      <c r="F11" s="32">
        <v>-2.2599999999999998</v>
      </c>
      <c r="G11" s="32">
        <v>-7.62</v>
      </c>
      <c r="H11" s="86">
        <v>19313004</v>
      </c>
      <c r="I11" s="32">
        <v>-51.53</v>
      </c>
    </row>
    <row r="12" spans="1:9" ht="15" customHeight="1" x14ac:dyDescent="0.15">
      <c r="A12" s="35" t="s">
        <v>12</v>
      </c>
      <c r="B12" s="84">
        <v>46139342</v>
      </c>
      <c r="C12" s="84">
        <v>36237715</v>
      </c>
      <c r="D12" s="32">
        <v>-21.46</v>
      </c>
      <c r="E12" s="86">
        <v>36748935</v>
      </c>
      <c r="F12" s="32">
        <v>1.41</v>
      </c>
      <c r="G12" s="32">
        <v>-20.350000000000001</v>
      </c>
      <c r="H12" s="86">
        <v>26461120</v>
      </c>
      <c r="I12" s="32">
        <v>-27.99</v>
      </c>
    </row>
    <row r="13" spans="1:9" ht="15" customHeight="1" x14ac:dyDescent="0.15">
      <c r="A13" s="35" t="s">
        <v>6</v>
      </c>
      <c r="B13" s="84">
        <v>16658638</v>
      </c>
      <c r="C13" s="84">
        <v>21969516</v>
      </c>
      <c r="D13" s="32">
        <v>31.88</v>
      </c>
      <c r="E13" s="86">
        <v>30440146</v>
      </c>
      <c r="F13" s="32">
        <v>38.56</v>
      </c>
      <c r="G13" s="32">
        <v>82.73</v>
      </c>
      <c r="H13" s="86">
        <v>17241864</v>
      </c>
      <c r="I13" s="32">
        <v>-43.36</v>
      </c>
    </row>
    <row r="14" spans="1:9" ht="15" customHeight="1" x14ac:dyDescent="0.15">
      <c r="A14" s="35" t="s">
        <v>11</v>
      </c>
      <c r="B14" s="84">
        <v>39124051</v>
      </c>
      <c r="C14" s="84">
        <v>26680511</v>
      </c>
      <c r="D14" s="32">
        <v>-31.81</v>
      </c>
      <c r="E14" s="86">
        <v>23803887</v>
      </c>
      <c r="F14" s="32">
        <v>-10.78</v>
      </c>
      <c r="G14" s="32">
        <v>-39.159999999999997</v>
      </c>
      <c r="H14" s="86">
        <v>12867259</v>
      </c>
      <c r="I14" s="32">
        <v>-45.94</v>
      </c>
    </row>
    <row r="15" spans="1:9" ht="15" customHeight="1" x14ac:dyDescent="0.15">
      <c r="A15" s="35" t="s">
        <v>10</v>
      </c>
      <c r="B15" s="84">
        <v>20381578</v>
      </c>
      <c r="C15" s="84">
        <v>19870514</v>
      </c>
      <c r="D15" s="32">
        <v>-2.5099999999999998</v>
      </c>
      <c r="E15" s="86">
        <v>23738202</v>
      </c>
      <c r="F15" s="32">
        <v>19.46</v>
      </c>
      <c r="G15" s="32">
        <v>16.47</v>
      </c>
      <c r="H15" s="86">
        <v>14912720</v>
      </c>
      <c r="I15" s="32">
        <v>-37.18</v>
      </c>
    </row>
    <row r="16" spans="1:9" ht="15" customHeight="1" x14ac:dyDescent="0.15">
      <c r="A16" s="35" t="s">
        <v>15</v>
      </c>
      <c r="B16" s="84">
        <v>26336978</v>
      </c>
      <c r="C16" s="84">
        <v>25737747</v>
      </c>
      <c r="D16" s="32">
        <v>-2.2799999999999998</v>
      </c>
      <c r="E16" s="86">
        <v>22039436</v>
      </c>
      <c r="F16" s="32">
        <v>-14.37</v>
      </c>
      <c r="G16" s="32">
        <v>-16.32</v>
      </c>
      <c r="H16" s="86">
        <v>18230255</v>
      </c>
      <c r="I16" s="32">
        <v>-17.28</v>
      </c>
    </row>
    <row r="17" spans="1:9" ht="15" customHeight="1" x14ac:dyDescent="0.15">
      <c r="A17" s="35" t="s">
        <v>16</v>
      </c>
      <c r="B17" s="84">
        <v>7340083</v>
      </c>
      <c r="C17" s="84">
        <v>12478438</v>
      </c>
      <c r="D17" s="32">
        <v>70</v>
      </c>
      <c r="E17" s="86">
        <v>19486638</v>
      </c>
      <c r="F17" s="32">
        <v>56.16</v>
      </c>
      <c r="G17" s="32">
        <v>165.48</v>
      </c>
      <c r="H17" s="86">
        <v>10630944</v>
      </c>
      <c r="I17" s="32">
        <v>-45.44</v>
      </c>
    </row>
    <row r="18" spans="1:9" ht="15" customHeight="1" x14ac:dyDescent="0.15">
      <c r="A18" s="35" t="s">
        <v>13</v>
      </c>
      <c r="B18" s="84">
        <v>14618810</v>
      </c>
      <c r="C18" s="84">
        <v>12907468</v>
      </c>
      <c r="D18" s="32">
        <v>-11.71</v>
      </c>
      <c r="E18" s="86">
        <v>16271353</v>
      </c>
      <c r="F18" s="32">
        <v>26.06</v>
      </c>
      <c r="G18" s="32">
        <v>11.3</v>
      </c>
      <c r="H18" s="86">
        <v>7667612</v>
      </c>
      <c r="I18" s="32">
        <v>-52.88</v>
      </c>
    </row>
    <row r="19" spans="1:9" ht="15" customHeight="1" x14ac:dyDescent="0.15">
      <c r="A19" s="35" t="s">
        <v>17</v>
      </c>
      <c r="B19" s="84">
        <v>7889677</v>
      </c>
      <c r="C19" s="84">
        <v>8132634</v>
      </c>
      <c r="D19" s="32">
        <v>3.08</v>
      </c>
      <c r="E19" s="86">
        <v>10449065</v>
      </c>
      <c r="F19" s="32">
        <v>28.48</v>
      </c>
      <c r="G19" s="32">
        <v>32.44</v>
      </c>
      <c r="H19" s="86">
        <v>5092583</v>
      </c>
      <c r="I19" s="32">
        <v>-51.26</v>
      </c>
    </row>
    <row r="20" spans="1:9" ht="15" customHeight="1" x14ac:dyDescent="0.15">
      <c r="A20" s="35" t="s">
        <v>18</v>
      </c>
      <c r="B20" s="84">
        <v>6105935</v>
      </c>
      <c r="C20" s="84">
        <v>8730847</v>
      </c>
      <c r="D20" s="32">
        <v>42.99</v>
      </c>
      <c r="E20" s="86">
        <v>9615792</v>
      </c>
      <c r="F20" s="32">
        <v>10.14</v>
      </c>
      <c r="G20" s="32">
        <v>57.48</v>
      </c>
      <c r="H20" s="86">
        <v>5518383</v>
      </c>
      <c r="I20" s="32">
        <v>-42.61</v>
      </c>
    </row>
    <row r="21" spans="1:9" ht="15" customHeight="1" x14ac:dyDescent="0.15">
      <c r="A21" s="35" t="s">
        <v>21</v>
      </c>
      <c r="B21" s="84">
        <v>8905475</v>
      </c>
      <c r="C21" s="84">
        <v>9360505</v>
      </c>
      <c r="D21" s="32">
        <v>5.1100000000000003</v>
      </c>
      <c r="E21" s="86">
        <v>7837466</v>
      </c>
      <c r="F21" s="32">
        <v>-16.27</v>
      </c>
      <c r="G21" s="32">
        <v>-11.99</v>
      </c>
      <c r="H21" s="86">
        <v>3961318</v>
      </c>
      <c r="I21" s="32">
        <v>-49.46</v>
      </c>
    </row>
    <row r="22" spans="1:9" ht="15" customHeight="1" x14ac:dyDescent="0.15">
      <c r="A22" s="35" t="s">
        <v>14</v>
      </c>
      <c r="B22" s="84">
        <v>4791180</v>
      </c>
      <c r="C22" s="84">
        <v>4655479</v>
      </c>
      <c r="D22" s="32">
        <v>-2.83</v>
      </c>
      <c r="E22" s="86">
        <v>6552644</v>
      </c>
      <c r="F22" s="32">
        <v>40.75</v>
      </c>
      <c r="G22" s="32">
        <v>36.76</v>
      </c>
      <c r="H22" s="86">
        <v>3342262</v>
      </c>
      <c r="I22" s="32">
        <v>-48.99</v>
      </c>
    </row>
    <row r="23" spans="1:9" ht="15" customHeight="1" x14ac:dyDescent="0.15">
      <c r="A23" s="35" t="s">
        <v>26</v>
      </c>
      <c r="B23" s="84">
        <v>7936615</v>
      </c>
      <c r="C23" s="84">
        <v>7524170</v>
      </c>
      <c r="D23" s="32">
        <v>-5.2</v>
      </c>
      <c r="E23" s="86">
        <v>5561747</v>
      </c>
      <c r="F23" s="32">
        <v>-26.08</v>
      </c>
      <c r="G23" s="32">
        <v>-29.92</v>
      </c>
      <c r="H23" s="86">
        <v>3298372</v>
      </c>
      <c r="I23" s="32">
        <v>-40.700000000000003</v>
      </c>
    </row>
    <row r="24" spans="1:9" ht="15" customHeight="1" x14ac:dyDescent="0.15">
      <c r="A24" s="35" t="s">
        <v>28</v>
      </c>
      <c r="B24" s="84">
        <v>2840382</v>
      </c>
      <c r="C24" s="84">
        <v>3742898</v>
      </c>
      <c r="D24" s="32">
        <v>31.77</v>
      </c>
      <c r="E24" s="86">
        <v>4987045</v>
      </c>
      <c r="F24" s="32">
        <v>33.24</v>
      </c>
      <c r="G24" s="32">
        <v>75.58</v>
      </c>
      <c r="H24" s="86">
        <v>2545596</v>
      </c>
      <c r="I24" s="32">
        <v>-48.96</v>
      </c>
    </row>
    <row r="25" spans="1:9" ht="15" customHeight="1" x14ac:dyDescent="0.15">
      <c r="A25" s="35" t="s">
        <v>27</v>
      </c>
      <c r="B25" s="84">
        <v>5684284</v>
      </c>
      <c r="C25" s="84">
        <v>4666418</v>
      </c>
      <c r="D25" s="32">
        <v>-17.91</v>
      </c>
      <c r="E25" s="86">
        <v>4278326</v>
      </c>
      <c r="F25" s="32">
        <v>-8.32</v>
      </c>
      <c r="G25" s="32">
        <v>-24.73</v>
      </c>
      <c r="H25" s="86">
        <v>2518484</v>
      </c>
      <c r="I25" s="32">
        <v>-41.13</v>
      </c>
    </row>
    <row r="26" spans="1:9" ht="15" customHeight="1" x14ac:dyDescent="0.15">
      <c r="A26" s="35" t="s">
        <v>24</v>
      </c>
      <c r="B26" s="84">
        <v>1192555</v>
      </c>
      <c r="C26" s="84">
        <v>2169578</v>
      </c>
      <c r="D26" s="32">
        <v>81.93</v>
      </c>
      <c r="E26" s="86">
        <v>4136224</v>
      </c>
      <c r="F26" s="32">
        <v>90.65</v>
      </c>
      <c r="G26" s="32">
        <v>246.84</v>
      </c>
      <c r="H26" s="86">
        <v>2815005</v>
      </c>
      <c r="I26" s="32">
        <v>-31.94</v>
      </c>
    </row>
    <row r="27" spans="1:9" ht="15" customHeight="1" x14ac:dyDescent="0.15">
      <c r="A27" s="35" t="s">
        <v>29</v>
      </c>
      <c r="B27" s="84">
        <v>3715524</v>
      </c>
      <c r="C27" s="84">
        <v>3640551</v>
      </c>
      <c r="D27" s="32">
        <v>-2.02</v>
      </c>
      <c r="E27" s="86">
        <v>3784053</v>
      </c>
      <c r="F27" s="32">
        <v>3.94</v>
      </c>
      <c r="G27" s="32">
        <v>1.84</v>
      </c>
      <c r="H27" s="86">
        <v>2149147</v>
      </c>
      <c r="I27" s="32">
        <v>-43.21</v>
      </c>
    </row>
    <row r="28" spans="1:9" ht="15" customHeight="1" x14ac:dyDescent="0.15">
      <c r="A28" s="35" t="s">
        <v>57</v>
      </c>
      <c r="B28" s="84">
        <v>3707156</v>
      </c>
      <c r="C28" s="84">
        <v>4370267</v>
      </c>
      <c r="D28" s="32">
        <v>17.89</v>
      </c>
      <c r="E28" s="86">
        <v>3757684</v>
      </c>
      <c r="F28" s="32">
        <v>-14.02</v>
      </c>
      <c r="G28" s="32">
        <v>1.36</v>
      </c>
      <c r="H28" s="86">
        <v>2252949</v>
      </c>
      <c r="I28" s="32">
        <v>-40.04</v>
      </c>
    </row>
    <row r="29" spans="1:9" ht="15" customHeight="1" x14ac:dyDescent="0.15">
      <c r="A29" s="35" t="s">
        <v>23</v>
      </c>
      <c r="B29" s="84">
        <v>3682691</v>
      </c>
      <c r="C29" s="84">
        <v>2868334</v>
      </c>
      <c r="D29" s="32">
        <v>-22.11</v>
      </c>
      <c r="E29" s="86">
        <v>3309004</v>
      </c>
      <c r="F29" s="32">
        <v>15.36</v>
      </c>
      <c r="G29" s="32">
        <v>-10.15</v>
      </c>
      <c r="H29" s="86">
        <v>1700078</v>
      </c>
      <c r="I29" s="32">
        <v>-48.62</v>
      </c>
    </row>
    <row r="30" spans="1:9" ht="15" customHeight="1" x14ac:dyDescent="0.15">
      <c r="A30" s="39" t="s">
        <v>58</v>
      </c>
      <c r="B30" s="84">
        <v>2379378</v>
      </c>
      <c r="C30" s="84">
        <v>2293040</v>
      </c>
      <c r="D30" s="32">
        <v>-3.63</v>
      </c>
      <c r="E30" s="84">
        <v>3114620</v>
      </c>
      <c r="F30" s="32">
        <v>35.83</v>
      </c>
      <c r="G30" s="32">
        <v>30.9</v>
      </c>
      <c r="H30" s="84">
        <v>1439366</v>
      </c>
      <c r="I30" s="32">
        <v>-53.79</v>
      </c>
    </row>
    <row r="31" spans="1:9" ht="6" customHeight="1" x14ac:dyDescent="0.15">
      <c r="A31" s="40"/>
      <c r="B31" s="41"/>
      <c r="C31" s="41"/>
      <c r="D31" s="42"/>
      <c r="E31" s="41"/>
      <c r="F31" s="42"/>
      <c r="G31" s="42"/>
      <c r="H31" s="41"/>
      <c r="I31" s="42"/>
    </row>
    <row r="32" spans="1:9" ht="79.900000000000006" customHeight="1" x14ac:dyDescent="0.15">
      <c r="A32" s="94" t="s">
        <v>202</v>
      </c>
      <c r="B32" s="94"/>
      <c r="C32" s="94"/>
      <c r="D32" s="94"/>
      <c r="E32" s="94"/>
      <c r="F32" s="94"/>
      <c r="G32" s="94"/>
      <c r="H32" s="94"/>
      <c r="I32" s="94"/>
    </row>
    <row r="33" spans="1:9" ht="22.15" customHeight="1" x14ac:dyDescent="0.15">
      <c r="A33" s="106" t="s">
        <v>210</v>
      </c>
      <c r="B33" s="106"/>
      <c r="C33" s="106"/>
      <c r="D33" s="106"/>
      <c r="E33" s="106"/>
      <c r="F33" s="106"/>
      <c r="G33" s="106"/>
      <c r="H33" s="106"/>
      <c r="I33" s="106"/>
    </row>
    <row r="34" spans="1:9" ht="13.15" customHeight="1" x14ac:dyDescent="0.15"/>
    <row r="35" spans="1:9" ht="13.15" customHeight="1" x14ac:dyDescent="0.15"/>
    <row r="36" spans="1:9" ht="13.15" customHeight="1" x14ac:dyDescent="0.15"/>
    <row r="37" spans="1:9" ht="13.15" customHeight="1" x14ac:dyDescent="0.15"/>
    <row r="38" spans="1:9" ht="13.15" customHeight="1" x14ac:dyDescent="0.15"/>
    <row r="39" spans="1:9" ht="13.15" customHeight="1" x14ac:dyDescent="0.15"/>
    <row r="40" spans="1:9" ht="13.15" customHeight="1" x14ac:dyDescent="0.15"/>
    <row r="41" spans="1:9" ht="13.15" customHeight="1" x14ac:dyDescent="0.15"/>
  </sheetData>
  <mergeCells count="5">
    <mergeCell ref="A3:A4"/>
    <mergeCell ref="B3:I3"/>
    <mergeCell ref="A1:I1"/>
    <mergeCell ref="A32:I32"/>
    <mergeCell ref="A33:I33"/>
  </mergeCells>
  <printOptions horizontalCentered="1"/>
  <pageMargins left="0.59055118110236227" right="0.59055118110236227" top="1.1811023622047245" bottom="1.1811023622047245" header="0.31496062992125984" footer="0.31496062992125984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4"/>
  <sheetViews>
    <sheetView showGridLines="0" topLeftCell="A28" zoomScale="124" zoomScaleNormal="124" workbookViewId="0">
      <selection activeCell="A48" sqref="A48:G49"/>
    </sheetView>
  </sheetViews>
  <sheetFormatPr defaultColWidth="8.85546875" defaultRowHeight="9" x14ac:dyDescent="0.15"/>
  <cols>
    <col min="1" max="1" width="27.5703125" style="1" customWidth="1"/>
    <col min="2" max="3" width="7.7109375" style="1" customWidth="1"/>
    <col min="4" max="7" width="7.140625" style="1" customWidth="1"/>
    <col min="8" max="16384" width="8.85546875" style="1"/>
  </cols>
  <sheetData>
    <row r="1" spans="1:8" ht="25.15" customHeight="1" x14ac:dyDescent="0.15">
      <c r="A1" s="105" t="s">
        <v>193</v>
      </c>
      <c r="B1" s="105"/>
      <c r="C1" s="105"/>
      <c r="D1" s="105"/>
      <c r="E1" s="105"/>
      <c r="F1" s="105"/>
      <c r="G1" s="105"/>
    </row>
    <row r="2" spans="1:8" ht="9" customHeight="1" x14ac:dyDescent="0.15">
      <c r="A2" s="22"/>
      <c r="B2" s="22"/>
      <c r="C2" s="22"/>
      <c r="D2" s="22"/>
      <c r="E2" s="22"/>
      <c r="F2" s="22"/>
      <c r="G2" s="22"/>
    </row>
    <row r="3" spans="1:8" ht="15" customHeight="1" x14ac:dyDescent="0.15">
      <c r="A3" s="96" t="s">
        <v>144</v>
      </c>
      <c r="B3" s="97" t="s">
        <v>212</v>
      </c>
      <c r="C3" s="97"/>
      <c r="D3" s="97"/>
      <c r="E3" s="97"/>
      <c r="F3" s="97"/>
      <c r="G3" s="98"/>
    </row>
    <row r="4" spans="1:8" ht="24.95" customHeight="1" x14ac:dyDescent="0.15">
      <c r="A4" s="96"/>
      <c r="B4" s="97" t="s">
        <v>161</v>
      </c>
      <c r="C4" s="97"/>
      <c r="D4" s="97"/>
      <c r="E4" s="97" t="s">
        <v>215</v>
      </c>
      <c r="F4" s="97"/>
      <c r="G4" s="98"/>
    </row>
    <row r="5" spans="1:8" ht="34.9" customHeight="1" x14ac:dyDescent="0.15">
      <c r="A5" s="96"/>
      <c r="B5" s="6">
        <v>2019</v>
      </c>
      <c r="C5" s="6">
        <v>2020</v>
      </c>
      <c r="D5" s="6" t="s">
        <v>160</v>
      </c>
      <c r="E5" s="6">
        <v>2019</v>
      </c>
      <c r="F5" s="6">
        <v>2020</v>
      </c>
      <c r="G5" s="7" t="s">
        <v>160</v>
      </c>
      <c r="H5" s="34"/>
    </row>
    <row r="6" spans="1:8" s="35" customFormat="1" ht="12" customHeight="1" x14ac:dyDescent="0.15">
      <c r="A6" s="25" t="s">
        <v>31</v>
      </c>
      <c r="B6" s="15">
        <v>2053542</v>
      </c>
      <c r="C6" s="15">
        <v>911030</v>
      </c>
      <c r="D6" s="32">
        <f>((C6/B6)*100)-100</f>
        <v>-55.636164246945036</v>
      </c>
      <c r="E6" s="45">
        <v>319.13</v>
      </c>
      <c r="F6" s="45">
        <v>245.47</v>
      </c>
      <c r="G6" s="32">
        <f>((F6/E6)*100)-100</f>
        <v>-23.081502835834925</v>
      </c>
    </row>
    <row r="7" spans="1:8" s="35" customFormat="1" ht="12" customHeight="1" x14ac:dyDescent="0.15">
      <c r="A7" s="25" t="s">
        <v>32</v>
      </c>
      <c r="B7" s="15">
        <v>1252218</v>
      </c>
      <c r="C7" s="15">
        <v>617722</v>
      </c>
      <c r="D7" s="32">
        <f t="shared" ref="D7:D43" si="0">((C7/B7)*100)-100</f>
        <v>-50.669771557348639</v>
      </c>
      <c r="E7" s="45">
        <v>315.73</v>
      </c>
      <c r="F7" s="45">
        <v>261.62</v>
      </c>
      <c r="G7" s="32">
        <f t="shared" ref="G7:G43" si="1">((F7/E7)*100)-100</f>
        <v>-17.138061001488609</v>
      </c>
    </row>
    <row r="8" spans="1:8" s="35" customFormat="1" ht="12" customHeight="1" x14ac:dyDescent="0.15">
      <c r="A8" s="25" t="s">
        <v>36</v>
      </c>
      <c r="B8" s="15">
        <v>1033845</v>
      </c>
      <c r="C8" s="15">
        <v>572741</v>
      </c>
      <c r="D8" s="32">
        <f t="shared" si="0"/>
        <v>-44.600883111104665</v>
      </c>
      <c r="E8" s="45">
        <v>410.92</v>
      </c>
      <c r="F8" s="45">
        <v>362.3</v>
      </c>
      <c r="G8" s="32">
        <f t="shared" si="1"/>
        <v>-11.831986761413418</v>
      </c>
    </row>
    <row r="9" spans="1:8" s="35" customFormat="1" ht="12" customHeight="1" x14ac:dyDescent="0.15">
      <c r="A9" s="25" t="s">
        <v>33</v>
      </c>
      <c r="B9" s="15">
        <v>1003868</v>
      </c>
      <c r="C9" s="15">
        <v>426975</v>
      </c>
      <c r="D9" s="32">
        <f t="shared" si="0"/>
        <v>-57.467017576015969</v>
      </c>
      <c r="E9" s="45">
        <v>262.72000000000003</v>
      </c>
      <c r="F9" s="45">
        <v>212.55</v>
      </c>
      <c r="G9" s="32">
        <f t="shared" si="1"/>
        <v>-19.096376370280154</v>
      </c>
    </row>
    <row r="10" spans="1:8" s="35" customFormat="1" ht="12" customHeight="1" x14ac:dyDescent="0.15">
      <c r="A10" s="25" t="s">
        <v>34</v>
      </c>
      <c r="B10" s="15">
        <v>951832</v>
      </c>
      <c r="C10" s="15">
        <v>471354</v>
      </c>
      <c r="D10" s="32">
        <f t="shared" si="0"/>
        <v>-50.47928626060061</v>
      </c>
      <c r="E10" s="45">
        <v>390.14</v>
      </c>
      <c r="F10" s="45">
        <v>280.04000000000002</v>
      </c>
      <c r="G10" s="32">
        <f t="shared" si="1"/>
        <v>-28.220638745065855</v>
      </c>
    </row>
    <row r="11" spans="1:8" s="35" customFormat="1" ht="12" customHeight="1" x14ac:dyDescent="0.15">
      <c r="A11" s="25" t="s">
        <v>35</v>
      </c>
      <c r="B11" s="15">
        <v>886364</v>
      </c>
      <c r="C11" s="15">
        <v>346710</v>
      </c>
      <c r="D11" s="32">
        <f t="shared" si="0"/>
        <v>-60.88401604758316</v>
      </c>
      <c r="E11" s="45">
        <v>243.58</v>
      </c>
      <c r="F11" s="45">
        <v>204.72</v>
      </c>
      <c r="G11" s="32">
        <f t="shared" si="1"/>
        <v>-15.95369077921012</v>
      </c>
    </row>
    <row r="12" spans="1:8" s="35" customFormat="1" ht="12" customHeight="1" x14ac:dyDescent="0.15">
      <c r="A12" s="25" t="s">
        <v>40</v>
      </c>
      <c r="B12" s="15">
        <v>807697</v>
      </c>
      <c r="C12" s="15">
        <v>456481</v>
      </c>
      <c r="D12" s="32">
        <f t="shared" si="0"/>
        <v>-43.483633095083931</v>
      </c>
      <c r="E12" s="45">
        <v>349.64</v>
      </c>
      <c r="F12" s="45">
        <v>235.29</v>
      </c>
      <c r="G12" s="32">
        <f t="shared" si="1"/>
        <v>-32.705068070014875</v>
      </c>
    </row>
    <row r="13" spans="1:8" s="35" customFormat="1" ht="12" customHeight="1" x14ac:dyDescent="0.15">
      <c r="A13" s="25" t="s">
        <v>37</v>
      </c>
      <c r="B13" s="15">
        <v>806554</v>
      </c>
      <c r="C13" s="15">
        <v>574409</v>
      </c>
      <c r="D13" s="32">
        <f t="shared" si="0"/>
        <v>-28.782325795916947</v>
      </c>
      <c r="E13" s="45">
        <v>527.76</v>
      </c>
      <c r="F13" s="45">
        <v>426.69</v>
      </c>
      <c r="G13" s="32">
        <f t="shared" si="1"/>
        <v>-19.150750341064111</v>
      </c>
    </row>
    <row r="14" spans="1:8" s="35" customFormat="1" ht="12" customHeight="1" x14ac:dyDescent="0.15">
      <c r="A14" s="25" t="s">
        <v>38</v>
      </c>
      <c r="B14" s="15">
        <v>723375</v>
      </c>
      <c r="C14" s="15">
        <v>356326</v>
      </c>
      <c r="D14" s="32">
        <f t="shared" si="0"/>
        <v>-50.741178503542422</v>
      </c>
      <c r="E14" s="45">
        <v>262.54000000000002</v>
      </c>
      <c r="F14" s="45">
        <v>247.4</v>
      </c>
      <c r="G14" s="32">
        <f t="shared" si="1"/>
        <v>-5.7667403062390576</v>
      </c>
    </row>
    <row r="15" spans="1:8" s="35" customFormat="1" ht="12" customHeight="1" x14ac:dyDescent="0.15">
      <c r="A15" s="25" t="s">
        <v>39</v>
      </c>
      <c r="B15" s="15">
        <v>679250</v>
      </c>
      <c r="C15" s="15">
        <v>425289</v>
      </c>
      <c r="D15" s="32">
        <f t="shared" si="0"/>
        <v>-37.388443135811556</v>
      </c>
      <c r="E15" s="45">
        <v>489.13</v>
      </c>
      <c r="F15" s="45">
        <v>448.83</v>
      </c>
      <c r="G15" s="32">
        <f t="shared" si="1"/>
        <v>-8.2391184347719388</v>
      </c>
    </row>
    <row r="16" spans="1:8" s="35" customFormat="1" ht="12" customHeight="1" x14ac:dyDescent="0.15">
      <c r="A16" s="25" t="s">
        <v>42</v>
      </c>
      <c r="B16" s="15">
        <v>633744</v>
      </c>
      <c r="C16" s="15">
        <v>268218</v>
      </c>
      <c r="D16" s="32">
        <f t="shared" si="0"/>
        <v>-57.677232447171093</v>
      </c>
      <c r="E16" s="45">
        <v>241.42</v>
      </c>
      <c r="F16" s="45">
        <v>248.36</v>
      </c>
      <c r="G16" s="32">
        <f t="shared" si="1"/>
        <v>2.8746582718913345</v>
      </c>
    </row>
    <row r="17" spans="1:7" s="35" customFormat="1" ht="12" customHeight="1" x14ac:dyDescent="0.15">
      <c r="A17" s="25" t="s">
        <v>41</v>
      </c>
      <c r="B17" s="15">
        <v>573395</v>
      </c>
      <c r="C17" s="15">
        <v>238598</v>
      </c>
      <c r="D17" s="32">
        <f t="shared" si="0"/>
        <v>-58.388545418080035</v>
      </c>
      <c r="E17" s="45">
        <v>319.64</v>
      </c>
      <c r="F17" s="45">
        <v>312.36</v>
      </c>
      <c r="G17" s="32">
        <f t="shared" si="1"/>
        <v>-2.2775622575397279</v>
      </c>
    </row>
    <row r="18" spans="1:7" s="35" customFormat="1" ht="12" customHeight="1" x14ac:dyDescent="0.15">
      <c r="A18" s="25" t="s">
        <v>49</v>
      </c>
      <c r="B18" s="15">
        <v>488497</v>
      </c>
      <c r="C18" s="15">
        <v>337861</v>
      </c>
      <c r="D18" s="32">
        <f t="shared" si="0"/>
        <v>-30.836627451140956</v>
      </c>
      <c r="E18" s="45">
        <v>433.74</v>
      </c>
      <c r="F18" s="45">
        <v>282.02</v>
      </c>
      <c r="G18" s="32">
        <f t="shared" si="1"/>
        <v>-34.979480794946284</v>
      </c>
    </row>
    <row r="19" spans="1:7" s="35" customFormat="1" ht="22.15" customHeight="1" x14ac:dyDescent="0.15">
      <c r="A19" s="10" t="s">
        <v>44</v>
      </c>
      <c r="B19" s="15">
        <v>479150</v>
      </c>
      <c r="C19" s="15">
        <v>197565</v>
      </c>
      <c r="D19" s="32">
        <f t="shared" si="0"/>
        <v>-58.767609308149851</v>
      </c>
      <c r="E19" s="45">
        <v>235.62</v>
      </c>
      <c r="F19" s="45">
        <v>191.21</v>
      </c>
      <c r="G19" s="32">
        <f t="shared" si="1"/>
        <v>-18.848145318733557</v>
      </c>
    </row>
    <row r="20" spans="1:7" s="35" customFormat="1" ht="12" customHeight="1" x14ac:dyDescent="0.15">
      <c r="A20" s="25" t="s">
        <v>59</v>
      </c>
      <c r="B20" s="15">
        <v>424951</v>
      </c>
      <c r="C20" s="15">
        <v>242510</v>
      </c>
      <c r="D20" s="32">
        <f t="shared" si="0"/>
        <v>-42.932243952832202</v>
      </c>
      <c r="E20" s="45">
        <v>264.24</v>
      </c>
      <c r="F20" s="45">
        <v>188.91</v>
      </c>
      <c r="G20" s="32">
        <f t="shared" si="1"/>
        <v>-28.508174386920984</v>
      </c>
    </row>
    <row r="21" spans="1:7" s="35" customFormat="1" ht="12" customHeight="1" x14ac:dyDescent="0.15">
      <c r="A21" s="25" t="s">
        <v>60</v>
      </c>
      <c r="B21" s="15">
        <v>365519</v>
      </c>
      <c r="C21" s="15">
        <v>226181</v>
      </c>
      <c r="D21" s="32">
        <f t="shared" si="0"/>
        <v>-38.120590174518973</v>
      </c>
      <c r="E21" s="45">
        <v>471.05</v>
      </c>
      <c r="F21" s="45">
        <v>371.49</v>
      </c>
      <c r="G21" s="32">
        <f t="shared" si="1"/>
        <v>-21.135760534975063</v>
      </c>
    </row>
    <row r="22" spans="1:7" s="35" customFormat="1" ht="12" customHeight="1" x14ac:dyDescent="0.15">
      <c r="A22" s="25" t="s">
        <v>45</v>
      </c>
      <c r="B22" s="15">
        <v>348089</v>
      </c>
      <c r="C22" s="15">
        <v>206094</v>
      </c>
      <c r="D22" s="32">
        <f t="shared" si="0"/>
        <v>-40.792728296498879</v>
      </c>
      <c r="E22" s="45">
        <v>412.38</v>
      </c>
      <c r="F22" s="45">
        <v>299.14999999999998</v>
      </c>
      <c r="G22" s="32">
        <f t="shared" si="1"/>
        <v>-27.457684659779829</v>
      </c>
    </row>
    <row r="23" spans="1:7" s="35" customFormat="1" ht="12" customHeight="1" x14ac:dyDescent="0.15">
      <c r="A23" s="25" t="s">
        <v>51</v>
      </c>
      <c r="B23" s="15">
        <v>346498</v>
      </c>
      <c r="C23" s="15">
        <v>143277</v>
      </c>
      <c r="D23" s="32">
        <f t="shared" si="0"/>
        <v>-58.649977777649511</v>
      </c>
      <c r="E23" s="45">
        <v>175.42</v>
      </c>
      <c r="F23" s="45">
        <v>205.71</v>
      </c>
      <c r="G23" s="32">
        <f t="shared" si="1"/>
        <v>17.267130315813489</v>
      </c>
    </row>
    <row r="24" spans="1:7" s="35" customFormat="1" ht="12" customHeight="1" x14ac:dyDescent="0.15">
      <c r="A24" s="25" t="s">
        <v>47</v>
      </c>
      <c r="B24" s="15">
        <v>343301</v>
      </c>
      <c r="C24" s="15">
        <v>149066</v>
      </c>
      <c r="D24" s="32">
        <f t="shared" si="0"/>
        <v>-56.578629249550687</v>
      </c>
      <c r="E24" s="45">
        <v>250.59</v>
      </c>
      <c r="F24" s="45">
        <v>190.87</v>
      </c>
      <c r="G24" s="32">
        <f t="shared" si="1"/>
        <v>-23.831757053354082</v>
      </c>
    </row>
    <row r="25" spans="1:7" s="35" customFormat="1" ht="22.15" customHeight="1" x14ac:dyDescent="0.15">
      <c r="A25" s="10" t="s">
        <v>43</v>
      </c>
      <c r="B25" s="15">
        <v>331028</v>
      </c>
      <c r="C25" s="15">
        <v>174892</v>
      </c>
      <c r="D25" s="32">
        <f t="shared" si="0"/>
        <v>-47.167007020554152</v>
      </c>
      <c r="E25" s="45">
        <v>299.38</v>
      </c>
      <c r="F25" s="45">
        <v>244.89</v>
      </c>
      <c r="G25" s="32">
        <f t="shared" si="1"/>
        <v>-18.200948627162802</v>
      </c>
    </row>
    <row r="26" spans="1:7" s="35" customFormat="1" ht="12" customHeight="1" x14ac:dyDescent="0.15">
      <c r="A26" s="25" t="s">
        <v>61</v>
      </c>
      <c r="B26" s="15">
        <v>320673</v>
      </c>
      <c r="C26" s="15">
        <v>185074</v>
      </c>
      <c r="D26" s="32">
        <f t="shared" si="0"/>
        <v>-42.285755270945792</v>
      </c>
      <c r="E26" s="45">
        <v>269.70999999999998</v>
      </c>
      <c r="F26" s="45">
        <v>186.13</v>
      </c>
      <c r="G26" s="32">
        <f t="shared" si="1"/>
        <v>-30.988839865040234</v>
      </c>
    </row>
    <row r="27" spans="1:7" s="35" customFormat="1" ht="12" customHeight="1" x14ac:dyDescent="0.15">
      <c r="A27" s="25" t="s">
        <v>48</v>
      </c>
      <c r="B27" s="15">
        <v>310078</v>
      </c>
      <c r="C27" s="15">
        <v>209899</v>
      </c>
      <c r="D27" s="32">
        <f t="shared" si="0"/>
        <v>-32.307677423099989</v>
      </c>
      <c r="E27" s="45">
        <v>522.16999999999996</v>
      </c>
      <c r="F27" s="45">
        <v>492.14</v>
      </c>
      <c r="G27" s="32">
        <f t="shared" si="1"/>
        <v>-5.7510006319780871</v>
      </c>
    </row>
    <row r="28" spans="1:7" s="35" customFormat="1" ht="12" customHeight="1" x14ac:dyDescent="0.15">
      <c r="A28" s="25" t="s">
        <v>62</v>
      </c>
      <c r="B28" s="15">
        <v>301378</v>
      </c>
      <c r="C28" s="15">
        <v>208248</v>
      </c>
      <c r="D28" s="32">
        <f t="shared" si="0"/>
        <v>-30.901392935118025</v>
      </c>
      <c r="E28" s="45">
        <v>520.79999999999995</v>
      </c>
      <c r="F28" s="45">
        <v>443.8</v>
      </c>
      <c r="G28" s="32">
        <f t="shared" si="1"/>
        <v>-14.784946236559122</v>
      </c>
    </row>
    <row r="29" spans="1:7" s="35" customFormat="1" ht="12" customHeight="1" x14ac:dyDescent="0.15">
      <c r="A29" s="25" t="s">
        <v>63</v>
      </c>
      <c r="B29" s="15">
        <v>285077</v>
      </c>
      <c r="C29" s="15">
        <v>132306</v>
      </c>
      <c r="D29" s="32">
        <f t="shared" si="0"/>
        <v>-53.589381114576064</v>
      </c>
      <c r="E29" s="45">
        <v>259.20999999999998</v>
      </c>
      <c r="F29" s="45">
        <v>172.52</v>
      </c>
      <c r="G29" s="32">
        <f t="shared" si="1"/>
        <v>-33.443925774468568</v>
      </c>
    </row>
    <row r="30" spans="1:7" s="35" customFormat="1" ht="12" customHeight="1" x14ac:dyDescent="0.15">
      <c r="A30" s="25" t="s">
        <v>64</v>
      </c>
      <c r="B30" s="15">
        <v>284819</v>
      </c>
      <c r="C30" s="15">
        <v>193940</v>
      </c>
      <c r="D30" s="32">
        <f t="shared" si="0"/>
        <v>-31.907632566647592</v>
      </c>
      <c r="E30" s="45">
        <v>516.69000000000005</v>
      </c>
      <c r="F30" s="45">
        <v>445.29</v>
      </c>
      <c r="G30" s="32">
        <f t="shared" si="1"/>
        <v>-13.818730766997618</v>
      </c>
    </row>
    <row r="31" spans="1:7" s="35" customFormat="1" ht="12" customHeight="1" x14ac:dyDescent="0.15">
      <c r="A31" s="25" t="s">
        <v>52</v>
      </c>
      <c r="B31" s="15">
        <v>274489</v>
      </c>
      <c r="C31" s="15">
        <v>188393</v>
      </c>
      <c r="D31" s="32">
        <f t="shared" si="0"/>
        <v>-31.365919945790182</v>
      </c>
      <c r="E31" s="45">
        <v>510.51</v>
      </c>
      <c r="F31" s="45">
        <v>459.66</v>
      </c>
      <c r="G31" s="32">
        <f t="shared" si="1"/>
        <v>-9.9606276076864191</v>
      </c>
    </row>
    <row r="32" spans="1:7" s="35" customFormat="1" ht="12" customHeight="1" x14ac:dyDescent="0.15">
      <c r="A32" s="25" t="s">
        <v>65</v>
      </c>
      <c r="B32" s="15">
        <v>272552</v>
      </c>
      <c r="C32" s="15">
        <v>164086</v>
      </c>
      <c r="D32" s="32">
        <f t="shared" si="0"/>
        <v>-39.796442513722155</v>
      </c>
      <c r="E32" s="45">
        <v>499.28</v>
      </c>
      <c r="F32" s="45">
        <v>466.21</v>
      </c>
      <c r="G32" s="32">
        <f t="shared" si="1"/>
        <v>-6.6235378945681731</v>
      </c>
    </row>
    <row r="33" spans="1:7" s="35" customFormat="1" ht="12" customHeight="1" x14ac:dyDescent="0.15">
      <c r="A33" s="25" t="s">
        <v>50</v>
      </c>
      <c r="B33" s="15">
        <v>272359</v>
      </c>
      <c r="C33" s="15">
        <v>133588</v>
      </c>
      <c r="D33" s="32">
        <f t="shared" si="0"/>
        <v>-50.951501510873513</v>
      </c>
      <c r="E33" s="45">
        <v>351.08</v>
      </c>
      <c r="F33" s="45">
        <v>311.05</v>
      </c>
      <c r="G33" s="32">
        <f t="shared" si="1"/>
        <v>-11.401959667312283</v>
      </c>
    </row>
    <row r="34" spans="1:7" s="35" customFormat="1" ht="12" customHeight="1" x14ac:dyDescent="0.15">
      <c r="A34" s="25" t="s">
        <v>66</v>
      </c>
      <c r="B34" s="15">
        <v>259187</v>
      </c>
      <c r="C34" s="15">
        <v>114381</v>
      </c>
      <c r="D34" s="32">
        <f t="shared" si="0"/>
        <v>-55.869314433208459</v>
      </c>
      <c r="E34" s="45">
        <v>268.11</v>
      </c>
      <c r="F34" s="45">
        <v>253.02</v>
      </c>
      <c r="G34" s="32">
        <f t="shared" si="1"/>
        <v>-5.628286897169076</v>
      </c>
    </row>
    <row r="35" spans="1:7" s="35" customFormat="1" ht="12" customHeight="1" x14ac:dyDescent="0.15">
      <c r="A35" s="25" t="s">
        <v>67</v>
      </c>
      <c r="B35" s="15">
        <v>253642</v>
      </c>
      <c r="C35" s="15">
        <v>77002</v>
      </c>
      <c r="D35" s="32">
        <f t="shared" si="0"/>
        <v>-69.641463164617846</v>
      </c>
      <c r="E35" s="45">
        <v>257.2</v>
      </c>
      <c r="F35" s="45">
        <v>274.41000000000003</v>
      </c>
      <c r="G35" s="32">
        <f t="shared" si="1"/>
        <v>6.6912908242613014</v>
      </c>
    </row>
    <row r="36" spans="1:7" s="35" customFormat="1" ht="12" customHeight="1" x14ac:dyDescent="0.15">
      <c r="A36" s="25" t="s">
        <v>68</v>
      </c>
      <c r="B36" s="15">
        <v>244684</v>
      </c>
      <c r="C36" s="15">
        <v>131197</v>
      </c>
      <c r="D36" s="32">
        <f t="shared" si="0"/>
        <v>-46.381046574357129</v>
      </c>
      <c r="E36" s="45">
        <v>441.85</v>
      </c>
      <c r="F36" s="45">
        <v>343.55</v>
      </c>
      <c r="G36" s="32">
        <f t="shared" si="1"/>
        <v>-22.247369016634607</v>
      </c>
    </row>
    <row r="37" spans="1:7" s="35" customFormat="1" ht="12" customHeight="1" x14ac:dyDescent="0.15">
      <c r="A37" s="25" t="s">
        <v>69</v>
      </c>
      <c r="B37" s="15">
        <v>239184</v>
      </c>
      <c r="C37" s="15">
        <v>181458</v>
      </c>
      <c r="D37" s="32">
        <f t="shared" si="0"/>
        <v>-24.134557495484643</v>
      </c>
      <c r="E37" s="45">
        <v>446.75</v>
      </c>
      <c r="F37" s="45">
        <v>338.91</v>
      </c>
      <c r="G37" s="32">
        <f t="shared" si="1"/>
        <v>-24.138780078343586</v>
      </c>
    </row>
    <row r="38" spans="1:7" s="35" customFormat="1" ht="12" customHeight="1" x14ac:dyDescent="0.15">
      <c r="A38" s="25" t="s">
        <v>70</v>
      </c>
      <c r="B38" s="15">
        <v>234128</v>
      </c>
      <c r="C38" s="15">
        <v>113137</v>
      </c>
      <c r="D38" s="32">
        <f t="shared" si="0"/>
        <v>-51.677287637531606</v>
      </c>
      <c r="E38" s="45">
        <v>410.83</v>
      </c>
      <c r="F38" s="45">
        <v>381.7</v>
      </c>
      <c r="G38" s="32">
        <f t="shared" si="1"/>
        <v>-7.0905240610471481</v>
      </c>
    </row>
    <row r="39" spans="1:7" s="35" customFormat="1" ht="12" customHeight="1" x14ac:dyDescent="0.15">
      <c r="A39" s="25" t="s">
        <v>71</v>
      </c>
      <c r="B39" s="15">
        <v>229037</v>
      </c>
      <c r="C39" s="15">
        <v>185581</v>
      </c>
      <c r="D39" s="32">
        <f t="shared" si="0"/>
        <v>-18.97335365028357</v>
      </c>
      <c r="E39" s="45">
        <v>592.22</v>
      </c>
      <c r="F39" s="45">
        <v>465.43</v>
      </c>
      <c r="G39" s="32">
        <f t="shared" si="1"/>
        <v>-21.409273580763909</v>
      </c>
    </row>
    <row r="40" spans="1:7" s="35" customFormat="1" ht="12" customHeight="1" x14ac:dyDescent="0.15">
      <c r="A40" s="25" t="s">
        <v>72</v>
      </c>
      <c r="B40" s="15">
        <v>228717</v>
      </c>
      <c r="C40" s="15">
        <v>128094</v>
      </c>
      <c r="D40" s="32">
        <f t="shared" si="0"/>
        <v>-43.994543475124281</v>
      </c>
      <c r="E40" s="45">
        <v>347.68</v>
      </c>
      <c r="F40" s="45">
        <v>298.12</v>
      </c>
      <c r="G40" s="32">
        <f t="shared" si="1"/>
        <v>-14.254486884491484</v>
      </c>
    </row>
    <row r="41" spans="1:7" s="35" customFormat="1" ht="12" customHeight="1" x14ac:dyDescent="0.15">
      <c r="A41" s="25" t="s">
        <v>73</v>
      </c>
      <c r="B41" s="15">
        <v>225023</v>
      </c>
      <c r="C41" s="15">
        <v>156380</v>
      </c>
      <c r="D41" s="32">
        <f t="shared" si="0"/>
        <v>-30.504881723201621</v>
      </c>
      <c r="E41" s="45">
        <v>537.52</v>
      </c>
      <c r="F41" s="45">
        <v>405.65</v>
      </c>
      <c r="G41" s="32">
        <f t="shared" si="1"/>
        <v>-24.533040631046291</v>
      </c>
    </row>
    <row r="42" spans="1:7" s="35" customFormat="1" ht="12" customHeight="1" x14ac:dyDescent="0.15">
      <c r="A42" s="25" t="s">
        <v>74</v>
      </c>
      <c r="B42" s="15">
        <v>223963</v>
      </c>
      <c r="C42" s="15">
        <v>144650</v>
      </c>
      <c r="D42" s="32">
        <f t="shared" si="0"/>
        <v>-35.41343882694909</v>
      </c>
      <c r="E42" s="45">
        <v>470.64</v>
      </c>
      <c r="F42" s="45">
        <v>383.63</v>
      </c>
      <c r="G42" s="32">
        <f t="shared" si="1"/>
        <v>-18.48759136494985</v>
      </c>
    </row>
    <row r="43" spans="1:7" s="35" customFormat="1" ht="12" customHeight="1" x14ac:dyDescent="0.15">
      <c r="A43" s="27" t="s">
        <v>75</v>
      </c>
      <c r="B43" s="21">
        <v>217223</v>
      </c>
      <c r="C43" s="21">
        <v>124428</v>
      </c>
      <c r="D43" s="32">
        <f t="shared" si="0"/>
        <v>-42.718772873959018</v>
      </c>
      <c r="E43" s="46">
        <v>200.75</v>
      </c>
      <c r="F43" s="46">
        <v>231.39</v>
      </c>
      <c r="G43" s="32">
        <f t="shared" si="1"/>
        <v>15.262764632627636</v>
      </c>
    </row>
    <row r="44" spans="1:7" s="35" customFormat="1" ht="6" customHeight="1" x14ac:dyDescent="0.15">
      <c r="A44" s="28"/>
      <c r="B44" s="43"/>
      <c r="C44" s="43"/>
      <c r="D44" s="44"/>
      <c r="E44" s="28"/>
      <c r="F44" s="28"/>
      <c r="G44" s="44"/>
    </row>
    <row r="45" spans="1:7" s="35" customFormat="1" ht="51.95" customHeight="1" x14ac:dyDescent="0.15">
      <c r="A45" s="107" t="s">
        <v>203</v>
      </c>
      <c r="B45" s="107"/>
      <c r="C45" s="107"/>
      <c r="D45" s="107"/>
      <c r="E45" s="107"/>
      <c r="F45" s="107"/>
      <c r="G45" s="107"/>
    </row>
    <row r="46" spans="1:7" s="35" customFormat="1" ht="12.95" customHeight="1" x14ac:dyDescent="0.15">
      <c r="A46" s="108" t="s">
        <v>226</v>
      </c>
      <c r="B46" s="108"/>
      <c r="C46" s="108"/>
      <c r="D46" s="108"/>
      <c r="E46" s="108"/>
      <c r="F46" s="108"/>
      <c r="G46" s="108"/>
    </row>
    <row r="47" spans="1:7" s="35" customFormat="1" ht="13.15" customHeight="1" x14ac:dyDescent="0.15">
      <c r="A47" s="108" t="s">
        <v>225</v>
      </c>
      <c r="B47" s="108"/>
      <c r="C47" s="108"/>
      <c r="D47" s="108"/>
      <c r="E47" s="108"/>
      <c r="F47" s="108"/>
      <c r="G47" s="108"/>
    </row>
    <row r="48" spans="1:7" s="35" customFormat="1" ht="12.95" customHeight="1" x14ac:dyDescent="0.15">
      <c r="A48" s="109" t="s">
        <v>213</v>
      </c>
      <c r="B48" s="109"/>
      <c r="C48" s="109"/>
      <c r="D48" s="109"/>
      <c r="E48" s="109"/>
      <c r="F48" s="109"/>
      <c r="G48" s="109"/>
    </row>
    <row r="49" spans="1:1" s="35" customFormat="1" ht="13.15" customHeight="1" x14ac:dyDescent="0.15">
      <c r="A49" s="88" t="s">
        <v>227</v>
      </c>
    </row>
    <row r="50" spans="1:1" s="35" customFormat="1" ht="13.15" customHeight="1" x14ac:dyDescent="0.15"/>
    <row r="51" spans="1:1" s="35" customFormat="1" ht="13.15" customHeight="1" x14ac:dyDescent="0.15"/>
    <row r="52" spans="1:1" s="35" customFormat="1" ht="13.15" customHeight="1" x14ac:dyDescent="0.15"/>
    <row r="53" spans="1:1" s="35" customFormat="1" ht="13.15" customHeight="1" x14ac:dyDescent="0.15"/>
    <row r="54" spans="1:1" s="35" customFormat="1" ht="13.15" customHeight="1" x14ac:dyDescent="0.15"/>
    <row r="55" spans="1:1" s="35" customFormat="1" ht="13.15" customHeight="1" x14ac:dyDescent="0.15"/>
    <row r="56" spans="1:1" s="35" customFormat="1" ht="13.15" customHeight="1" x14ac:dyDescent="0.15"/>
    <row r="57" spans="1:1" s="35" customFormat="1" ht="13.15" customHeight="1" x14ac:dyDescent="0.15"/>
    <row r="58" spans="1:1" s="35" customFormat="1" ht="13.15" customHeight="1" x14ac:dyDescent="0.15"/>
    <row r="59" spans="1:1" s="35" customFormat="1" ht="13.15" customHeight="1" x14ac:dyDescent="0.15"/>
    <row r="60" spans="1:1" s="35" customFormat="1" ht="13.15" customHeight="1" x14ac:dyDescent="0.15"/>
    <row r="61" spans="1:1" s="35" customFormat="1" ht="13.15" customHeight="1" x14ac:dyDescent="0.15"/>
    <row r="62" spans="1:1" s="35" customFormat="1" ht="13.15" customHeight="1" x14ac:dyDescent="0.15"/>
    <row r="63" spans="1:1" s="35" customFormat="1" ht="13.15" customHeight="1" x14ac:dyDescent="0.15"/>
    <row r="64" spans="1:1" s="35" customFormat="1" ht="13.15" customHeight="1" x14ac:dyDescent="0.15"/>
    <row r="65" s="35" customFormat="1" ht="13.15" customHeight="1" x14ac:dyDescent="0.15"/>
    <row r="66" s="35" customFormat="1" ht="13.15" customHeight="1" x14ac:dyDescent="0.15"/>
    <row r="67" s="35" customFormat="1" ht="13.15" customHeight="1" x14ac:dyDescent="0.15"/>
    <row r="68" s="35" customFormat="1" ht="13.15" customHeight="1" x14ac:dyDescent="0.15"/>
    <row r="69" s="35" customFormat="1" ht="13.15" customHeight="1" x14ac:dyDescent="0.15"/>
    <row r="70" s="35" customFormat="1" ht="13.15" customHeight="1" x14ac:dyDescent="0.15"/>
    <row r="71" s="35" customFormat="1" ht="13.15" customHeight="1" x14ac:dyDescent="0.15"/>
    <row r="72" s="35" customFormat="1" ht="13.15" customHeight="1" x14ac:dyDescent="0.15"/>
    <row r="73" s="35" customFormat="1" ht="13.15" customHeight="1" x14ac:dyDescent="0.15"/>
    <row r="74" s="35" customFormat="1" ht="13.15" customHeight="1" x14ac:dyDescent="0.15"/>
    <row r="75" s="35" customFormat="1" ht="13.15" customHeight="1" x14ac:dyDescent="0.15"/>
    <row r="76" s="35" customFormat="1" ht="13.15" customHeight="1" x14ac:dyDescent="0.15"/>
    <row r="77" s="35" customFormat="1" ht="13.15" customHeight="1" x14ac:dyDescent="0.15"/>
    <row r="78" s="35" customFormat="1" ht="13.15" customHeight="1" x14ac:dyDescent="0.15"/>
    <row r="79" s="35" customFormat="1" ht="13.15" customHeight="1" x14ac:dyDescent="0.15"/>
    <row r="80" s="35" customFormat="1" ht="13.15" customHeight="1" x14ac:dyDescent="0.15"/>
    <row r="81" s="35" customFormat="1" ht="13.15" customHeight="1" x14ac:dyDescent="0.15"/>
    <row r="82" s="35" customFormat="1" ht="13.15" customHeight="1" x14ac:dyDescent="0.15"/>
    <row r="83" s="35" customFormat="1" ht="13.15" customHeight="1" x14ac:dyDescent="0.15"/>
    <row r="84" s="35" customFormat="1" ht="13.15" customHeight="1" x14ac:dyDescent="0.15"/>
    <row r="85" s="35" customFormat="1" ht="13.15" customHeight="1" x14ac:dyDescent="0.15"/>
    <row r="86" s="35" customFormat="1" ht="13.15" customHeight="1" x14ac:dyDescent="0.15"/>
    <row r="87" s="35" customFormat="1" ht="13.15" customHeight="1" x14ac:dyDescent="0.15"/>
    <row r="88" s="35" customFormat="1" ht="13.15" customHeight="1" x14ac:dyDescent="0.15"/>
    <row r="89" ht="13.15" customHeight="1" x14ac:dyDescent="0.15"/>
    <row r="90" ht="13.15" customHeight="1" x14ac:dyDescent="0.15"/>
    <row r="91" ht="13.15" customHeight="1" x14ac:dyDescent="0.15"/>
    <row r="92" ht="13.15" customHeight="1" x14ac:dyDescent="0.15"/>
    <row r="93" ht="13.15" customHeight="1" x14ac:dyDescent="0.15"/>
    <row r="94" ht="13.15" customHeight="1" x14ac:dyDescent="0.15"/>
  </sheetData>
  <mergeCells count="9">
    <mergeCell ref="A45:G45"/>
    <mergeCell ref="A47:G47"/>
    <mergeCell ref="A48:G48"/>
    <mergeCell ref="A1:G1"/>
    <mergeCell ref="A3:A5"/>
    <mergeCell ref="B3:G3"/>
    <mergeCell ref="B4:D4"/>
    <mergeCell ref="E4:G4"/>
    <mergeCell ref="A46:G46"/>
  </mergeCells>
  <printOptions horizontalCentered="1"/>
  <pageMargins left="1.3779527559055118" right="1.299212598425197" top="1.1811023622047245" bottom="1.1811023622047245" header="0.31496062992125984" footer="0.31496062992125984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9"/>
  <sheetViews>
    <sheetView showGridLines="0" topLeftCell="A19" zoomScale="124" zoomScaleNormal="124" workbookViewId="0">
      <selection activeCell="B38" sqref="B38"/>
    </sheetView>
  </sheetViews>
  <sheetFormatPr defaultColWidth="8.85546875" defaultRowHeight="9" x14ac:dyDescent="0.15"/>
  <cols>
    <col min="1" max="1" width="32.28515625" style="1" customWidth="1"/>
    <col min="2" max="4" width="12.7109375" style="1" customWidth="1"/>
    <col min="5" max="16384" width="8.85546875" style="1"/>
  </cols>
  <sheetData>
    <row r="1" spans="1:4" ht="24.95" customHeight="1" x14ac:dyDescent="0.15">
      <c r="A1" s="105" t="s">
        <v>216</v>
      </c>
      <c r="B1" s="105"/>
      <c r="C1" s="105"/>
      <c r="D1" s="105"/>
    </row>
    <row r="2" spans="1:4" ht="9" customHeight="1" x14ac:dyDescent="0.15">
      <c r="A2" s="105"/>
      <c r="B2" s="105"/>
      <c r="C2" s="105"/>
      <c r="D2" s="105"/>
    </row>
    <row r="3" spans="1:4" ht="24.95" customHeight="1" x14ac:dyDescent="0.15">
      <c r="A3" s="96" t="s">
        <v>164</v>
      </c>
      <c r="B3" s="97" t="s">
        <v>230</v>
      </c>
      <c r="C3" s="97"/>
      <c r="D3" s="98"/>
    </row>
    <row r="4" spans="1:4" ht="34.9" customHeight="1" x14ac:dyDescent="0.15">
      <c r="A4" s="96"/>
      <c r="B4" s="6" t="s">
        <v>162</v>
      </c>
      <c r="C4" s="6" t="s">
        <v>163</v>
      </c>
      <c r="D4" s="7" t="s">
        <v>160</v>
      </c>
    </row>
    <row r="5" spans="1:4" ht="15" customHeight="1" x14ac:dyDescent="0.15">
      <c r="A5" s="112" t="s">
        <v>165</v>
      </c>
      <c r="B5" s="112"/>
      <c r="C5" s="112"/>
      <c r="D5" s="112"/>
    </row>
    <row r="6" spans="1:4" ht="15" customHeight="1" x14ac:dyDescent="0.15">
      <c r="A6" s="47" t="s">
        <v>5</v>
      </c>
      <c r="B6" s="51">
        <v>409.39</v>
      </c>
      <c r="C6" s="51">
        <v>311.83999999999997</v>
      </c>
      <c r="D6" s="52">
        <v>-23.828099999999999</v>
      </c>
    </row>
    <row r="7" spans="1:4" ht="15" customHeight="1" x14ac:dyDescent="0.15">
      <c r="A7" s="47" t="s">
        <v>28</v>
      </c>
      <c r="B7" s="51">
        <v>544.67999999999995</v>
      </c>
      <c r="C7" s="51">
        <v>420.69</v>
      </c>
      <c r="D7" s="52">
        <v>-22.7638</v>
      </c>
    </row>
    <row r="8" spans="1:4" ht="15" customHeight="1" x14ac:dyDescent="0.15">
      <c r="A8" s="47" t="s">
        <v>18</v>
      </c>
      <c r="B8" s="51">
        <v>499.99</v>
      </c>
      <c r="C8" s="51">
        <v>386.82</v>
      </c>
      <c r="D8" s="52">
        <v>-22.634499999999999</v>
      </c>
    </row>
    <row r="9" spans="1:4" ht="15" customHeight="1" x14ac:dyDescent="0.15">
      <c r="A9" s="47" t="s">
        <v>3</v>
      </c>
      <c r="B9" s="51">
        <v>387.65</v>
      </c>
      <c r="C9" s="51">
        <v>304.68</v>
      </c>
      <c r="D9" s="52">
        <v>-21.403300000000002</v>
      </c>
    </row>
    <row r="10" spans="1:4" ht="15" customHeight="1" x14ac:dyDescent="0.15">
      <c r="A10" s="47" t="s">
        <v>10</v>
      </c>
      <c r="B10" s="51">
        <v>405.55</v>
      </c>
      <c r="C10" s="51">
        <v>328.22</v>
      </c>
      <c r="D10" s="52">
        <v>-19.067900000000002</v>
      </c>
    </row>
    <row r="11" spans="1:4" ht="15" customHeight="1" x14ac:dyDescent="0.15">
      <c r="A11" s="47" t="s">
        <v>13</v>
      </c>
      <c r="B11" s="51">
        <v>351.3</v>
      </c>
      <c r="C11" s="51">
        <v>286.75</v>
      </c>
      <c r="D11" s="52">
        <v>-18.374600000000001</v>
      </c>
    </row>
    <row r="12" spans="1:4" ht="15" customHeight="1" x14ac:dyDescent="0.15">
      <c r="A12" s="47" t="s">
        <v>30</v>
      </c>
      <c r="B12" s="51">
        <v>500.46</v>
      </c>
      <c r="C12" s="51">
        <v>410.1</v>
      </c>
      <c r="D12" s="52">
        <v>-18.055399999999999</v>
      </c>
    </row>
    <row r="13" spans="1:4" ht="15" customHeight="1" x14ac:dyDescent="0.15">
      <c r="A13" s="47" t="s">
        <v>57</v>
      </c>
      <c r="B13" s="51">
        <v>629.79</v>
      </c>
      <c r="C13" s="51">
        <v>526.66</v>
      </c>
      <c r="D13" s="52">
        <v>-16.375299999999999</v>
      </c>
    </row>
    <row r="14" spans="1:4" ht="15" customHeight="1" x14ac:dyDescent="0.15">
      <c r="A14" s="47" t="s">
        <v>58</v>
      </c>
      <c r="B14" s="51">
        <v>555.41</v>
      </c>
      <c r="C14" s="51">
        <v>467.26</v>
      </c>
      <c r="D14" s="52">
        <v>-15.8712</v>
      </c>
    </row>
    <row r="15" spans="1:4" ht="15" customHeight="1" x14ac:dyDescent="0.15">
      <c r="A15" s="47" t="s">
        <v>24</v>
      </c>
      <c r="B15" s="51">
        <v>381.84</v>
      </c>
      <c r="C15" s="51">
        <v>325.82</v>
      </c>
      <c r="D15" s="52">
        <v>-14.671099999999999</v>
      </c>
    </row>
    <row r="16" spans="1:4" ht="6" customHeight="1" x14ac:dyDescent="0.15">
      <c r="A16" s="47"/>
      <c r="B16" s="48"/>
      <c r="C16" s="48"/>
      <c r="D16" s="49"/>
    </row>
    <row r="17" spans="1:7" ht="15" customHeight="1" x14ac:dyDescent="0.15">
      <c r="A17" s="110" t="s">
        <v>166</v>
      </c>
      <c r="B17" s="110"/>
      <c r="C17" s="110"/>
      <c r="D17" s="110"/>
    </row>
    <row r="18" spans="1:7" ht="15" customHeight="1" x14ac:dyDescent="0.15">
      <c r="A18" s="47" t="s">
        <v>56</v>
      </c>
      <c r="B18" s="51">
        <v>378.07</v>
      </c>
      <c r="C18" s="51">
        <v>392.22</v>
      </c>
      <c r="D18" s="52">
        <v>3.742693</v>
      </c>
    </row>
    <row r="19" spans="1:7" ht="15" customHeight="1" x14ac:dyDescent="0.15">
      <c r="A19" s="47" t="s">
        <v>76</v>
      </c>
      <c r="B19" s="51">
        <v>432.2</v>
      </c>
      <c r="C19" s="51">
        <v>434.99</v>
      </c>
      <c r="D19" s="52">
        <v>0.64553400000000005</v>
      </c>
    </row>
    <row r="20" spans="1:7" ht="15" customHeight="1" x14ac:dyDescent="0.15">
      <c r="A20" s="47" t="s">
        <v>12</v>
      </c>
      <c r="B20" s="51">
        <v>397.77</v>
      </c>
      <c r="C20" s="51">
        <v>391.53</v>
      </c>
      <c r="D20" s="52">
        <v>-1.5687500000000001</v>
      </c>
    </row>
    <row r="21" spans="1:7" ht="15" customHeight="1" x14ac:dyDescent="0.15">
      <c r="A21" s="47" t="s">
        <v>26</v>
      </c>
      <c r="B21" s="51">
        <v>456.09</v>
      </c>
      <c r="C21" s="51">
        <v>446.07</v>
      </c>
      <c r="D21" s="52">
        <v>-2.19693</v>
      </c>
    </row>
    <row r="22" spans="1:7" ht="15" customHeight="1" x14ac:dyDescent="0.15">
      <c r="A22" s="47" t="s">
        <v>29</v>
      </c>
      <c r="B22" s="51">
        <v>468.08</v>
      </c>
      <c r="C22" s="51">
        <v>453.72</v>
      </c>
      <c r="D22" s="52">
        <v>-3.06785</v>
      </c>
    </row>
    <row r="23" spans="1:7" ht="15" customHeight="1" x14ac:dyDescent="0.15">
      <c r="A23" s="47" t="s">
        <v>77</v>
      </c>
      <c r="B23" s="51">
        <v>398.66</v>
      </c>
      <c r="C23" s="51">
        <v>378.42</v>
      </c>
      <c r="D23" s="52">
        <v>-5.0770099999999996</v>
      </c>
    </row>
    <row r="24" spans="1:7" ht="15" customHeight="1" x14ac:dyDescent="0.15">
      <c r="A24" s="47" t="s">
        <v>8</v>
      </c>
      <c r="B24" s="51">
        <v>490.7</v>
      </c>
      <c r="C24" s="51">
        <v>456.83</v>
      </c>
      <c r="D24" s="52">
        <v>-6.90238</v>
      </c>
    </row>
    <row r="25" spans="1:7" ht="15" customHeight="1" x14ac:dyDescent="0.15">
      <c r="A25" s="47" t="s">
        <v>78</v>
      </c>
      <c r="B25" s="51">
        <v>466.23</v>
      </c>
      <c r="C25" s="51">
        <v>431.03</v>
      </c>
      <c r="D25" s="52">
        <v>-7.5499200000000002</v>
      </c>
    </row>
    <row r="26" spans="1:7" ht="15" customHeight="1" x14ac:dyDescent="0.15">
      <c r="A26" s="47" t="s">
        <v>15</v>
      </c>
      <c r="B26" s="51">
        <v>423.11</v>
      </c>
      <c r="C26" s="51">
        <v>386.49</v>
      </c>
      <c r="D26" s="52">
        <v>-8.6549600000000009</v>
      </c>
    </row>
    <row r="27" spans="1:7" ht="15" customHeight="1" x14ac:dyDescent="0.15">
      <c r="A27" s="47" t="s">
        <v>79</v>
      </c>
      <c r="B27" s="51">
        <v>659.48</v>
      </c>
      <c r="C27" s="51">
        <v>600.66999999999996</v>
      </c>
      <c r="D27" s="52">
        <v>-8.9176300000000008</v>
      </c>
    </row>
    <row r="28" spans="1:7" ht="6" customHeight="1" x14ac:dyDescent="0.15">
      <c r="A28" s="47"/>
      <c r="B28" s="48"/>
      <c r="C28" s="47"/>
      <c r="D28" s="49"/>
    </row>
    <row r="29" spans="1:7" s="50" customFormat="1" ht="64.5" customHeight="1" x14ac:dyDescent="0.15">
      <c r="A29" s="107" t="s">
        <v>204</v>
      </c>
      <c r="B29" s="107"/>
      <c r="C29" s="107"/>
      <c r="D29" s="107"/>
    </row>
    <row r="30" spans="1:7" s="50" customFormat="1" ht="22.15" customHeight="1" x14ac:dyDescent="0.15">
      <c r="A30" s="111" t="s">
        <v>231</v>
      </c>
      <c r="B30" s="111"/>
      <c r="C30" s="111"/>
      <c r="D30" s="111"/>
    </row>
    <row r="31" spans="1:7" s="50" customFormat="1" ht="13.15" customHeight="1" x14ac:dyDescent="0.15">
      <c r="A31" s="88" t="s">
        <v>229</v>
      </c>
      <c r="B31" s="35"/>
      <c r="C31" s="35"/>
      <c r="D31" s="35"/>
      <c r="E31" s="35"/>
      <c r="F31" s="35"/>
      <c r="G31" s="35"/>
    </row>
    <row r="32" spans="1:7" s="50" customFormat="1" ht="13.15" customHeight="1" x14ac:dyDescent="0.15"/>
    <row r="33" s="50" customFormat="1" ht="13.15" customHeight="1" x14ac:dyDescent="0.15"/>
    <row r="34" s="50" customFormat="1" ht="13.15" customHeight="1" x14ac:dyDescent="0.15"/>
    <row r="35" s="50" customFormat="1" ht="13.15" customHeight="1" x14ac:dyDescent="0.15"/>
    <row r="36" s="50" customFormat="1" ht="13.15" customHeight="1" x14ac:dyDescent="0.15"/>
    <row r="37" s="50" customFormat="1" ht="13.15" customHeight="1" x14ac:dyDescent="0.15"/>
    <row r="38" s="50" customFormat="1" ht="13.15" customHeight="1" x14ac:dyDescent="0.15"/>
    <row r="39" s="50" customFormat="1" ht="13.15" customHeight="1" x14ac:dyDescent="0.15"/>
    <row r="40" s="50" customFormat="1" ht="13.15" customHeight="1" x14ac:dyDescent="0.15"/>
    <row r="41" s="50" customFormat="1" ht="13.15" customHeight="1" x14ac:dyDescent="0.15"/>
    <row r="42" s="50" customFormat="1" ht="13.15" customHeight="1" x14ac:dyDescent="0.15"/>
    <row r="43" s="50" customFormat="1" ht="13.15" customHeight="1" x14ac:dyDescent="0.15"/>
    <row r="44" s="50" customFormat="1" ht="13.15" customHeight="1" x14ac:dyDescent="0.15"/>
    <row r="45" s="50" customFormat="1" ht="13.15" customHeight="1" x14ac:dyDescent="0.15"/>
    <row r="46" s="50" customFormat="1" ht="13.15" customHeight="1" x14ac:dyDescent="0.15"/>
    <row r="47" s="50" customFormat="1" ht="13.15" customHeight="1" x14ac:dyDescent="0.15"/>
    <row r="48" s="50" customFormat="1" ht="13.15" customHeight="1" x14ac:dyDescent="0.15"/>
    <row r="49" s="50" customFormat="1" ht="13.15" customHeight="1" x14ac:dyDescent="0.15"/>
    <row r="50" s="50" customFormat="1" ht="13.15" customHeight="1" x14ac:dyDescent="0.15"/>
    <row r="51" s="50" customFormat="1" ht="13.15" customHeight="1" x14ac:dyDescent="0.15"/>
    <row r="52" s="50" customFormat="1" ht="13.15" customHeight="1" x14ac:dyDescent="0.15"/>
    <row r="53" s="50" customFormat="1" ht="13.15" customHeight="1" x14ac:dyDescent="0.15"/>
    <row r="54" s="50" customFormat="1" ht="13.15" customHeight="1" x14ac:dyDescent="0.15"/>
    <row r="55" s="50" customFormat="1" ht="13.15" customHeight="1" x14ac:dyDescent="0.15"/>
    <row r="56" s="50" customFormat="1" ht="13.15" customHeight="1" x14ac:dyDescent="0.15"/>
    <row r="57" s="50" customFormat="1" ht="13.15" customHeight="1" x14ac:dyDescent="0.15"/>
    <row r="58" s="50" customFormat="1" ht="13.15" customHeight="1" x14ac:dyDescent="0.15"/>
    <row r="59" s="50" customFormat="1" ht="13.15" customHeight="1" x14ac:dyDescent="0.15"/>
  </sheetData>
  <mergeCells count="8">
    <mergeCell ref="A1:D1"/>
    <mergeCell ref="A17:D17"/>
    <mergeCell ref="A30:D30"/>
    <mergeCell ref="A3:A4"/>
    <mergeCell ref="B3:D3"/>
    <mergeCell ref="A5:D5"/>
    <mergeCell ref="A2:D2"/>
    <mergeCell ref="A29:D29"/>
  </mergeCells>
  <printOptions horizontalCentered="1"/>
  <pageMargins left="1.3779527559055118" right="1.3779527559055118" top="1.1811023622047245" bottom="0.74803149606299213" header="0.31496062992125984" footer="0.31496062992125984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showGridLines="0" zoomScale="124" zoomScaleNormal="124" workbookViewId="0">
      <selection sqref="A1:F1"/>
    </sheetView>
  </sheetViews>
  <sheetFormatPr defaultColWidth="8.85546875" defaultRowHeight="9" x14ac:dyDescent="0.15"/>
  <cols>
    <col min="1" max="1" width="23.7109375" style="1" customWidth="1"/>
    <col min="2" max="5" width="11.7109375" style="1" customWidth="1"/>
    <col min="6" max="16384" width="8.85546875" style="1"/>
  </cols>
  <sheetData>
    <row r="1" spans="1:6" ht="24.95" customHeight="1" x14ac:dyDescent="0.15">
      <c r="A1" s="105" t="s">
        <v>217</v>
      </c>
      <c r="B1" s="105"/>
      <c r="C1" s="105"/>
      <c r="D1" s="105"/>
      <c r="E1" s="105"/>
    </row>
    <row r="2" spans="1:6" ht="9" customHeight="1" x14ac:dyDescent="0.15">
      <c r="A2" s="22"/>
      <c r="B2" s="22"/>
      <c r="C2" s="22"/>
      <c r="D2" s="22"/>
      <c r="E2" s="22"/>
    </row>
    <row r="3" spans="1:6" ht="15" customHeight="1" x14ac:dyDescent="0.15">
      <c r="A3" s="96" t="s">
        <v>170</v>
      </c>
      <c r="B3" s="98" t="s">
        <v>185</v>
      </c>
      <c r="C3" s="101"/>
      <c r="D3" s="101"/>
      <c r="E3" s="101"/>
    </row>
    <row r="4" spans="1:6" ht="34.9" customHeight="1" x14ac:dyDescent="0.15">
      <c r="A4" s="96"/>
      <c r="B4" s="6" t="s">
        <v>80</v>
      </c>
      <c r="C4" s="6" t="s">
        <v>171</v>
      </c>
      <c r="D4" s="6" t="s">
        <v>173</v>
      </c>
      <c r="E4" s="7" t="s">
        <v>172</v>
      </c>
    </row>
    <row r="5" spans="1:6" ht="15" customHeight="1" x14ac:dyDescent="0.15">
      <c r="A5" s="112" t="s">
        <v>168</v>
      </c>
      <c r="B5" s="112"/>
      <c r="C5" s="112"/>
      <c r="D5" s="112"/>
      <c r="E5" s="112"/>
    </row>
    <row r="6" spans="1:6" ht="15" customHeight="1" x14ac:dyDescent="0.15">
      <c r="A6" s="1" t="s">
        <v>1</v>
      </c>
      <c r="B6" s="56">
        <v>76</v>
      </c>
      <c r="C6" s="56">
        <v>49</v>
      </c>
      <c r="D6" s="56">
        <v>27</v>
      </c>
      <c r="E6" s="54" t="s">
        <v>81</v>
      </c>
      <c r="F6" s="55"/>
    </row>
    <row r="7" spans="1:6" ht="15" customHeight="1" x14ac:dyDescent="0.15">
      <c r="A7" s="1" t="s">
        <v>8</v>
      </c>
      <c r="B7" s="56">
        <v>75</v>
      </c>
      <c r="C7" s="56">
        <v>47</v>
      </c>
      <c r="D7" s="56">
        <v>28</v>
      </c>
      <c r="E7" s="54" t="s">
        <v>82</v>
      </c>
      <c r="F7" s="55"/>
    </row>
    <row r="8" spans="1:6" ht="15" customHeight="1" x14ac:dyDescent="0.15">
      <c r="A8" s="1" t="s">
        <v>5</v>
      </c>
      <c r="B8" s="56">
        <v>84</v>
      </c>
      <c r="C8" s="56">
        <v>33</v>
      </c>
      <c r="D8" s="56">
        <v>51</v>
      </c>
      <c r="E8" s="54" t="str">
        <f>"+4,00 d.p. "</f>
        <v xml:space="preserve">+4,00 d.p. </v>
      </c>
      <c r="F8" s="55"/>
    </row>
    <row r="9" spans="1:6" ht="15" customHeight="1" x14ac:dyDescent="0.15">
      <c r="A9" s="1" t="s">
        <v>6</v>
      </c>
      <c r="B9" s="56">
        <v>79</v>
      </c>
      <c r="C9" s="56">
        <v>34</v>
      </c>
      <c r="D9" s="56">
        <v>45</v>
      </c>
      <c r="E9" s="54" t="s">
        <v>83</v>
      </c>
      <c r="F9" s="55"/>
    </row>
    <row r="10" spans="1:6" ht="15" customHeight="1" x14ac:dyDescent="0.15">
      <c r="A10" s="1" t="s">
        <v>3</v>
      </c>
      <c r="B10" s="56">
        <v>79</v>
      </c>
      <c r="C10" s="56">
        <v>24</v>
      </c>
      <c r="D10" s="56">
        <v>55</v>
      </c>
      <c r="E10" s="54" t="s">
        <v>84</v>
      </c>
      <c r="F10" s="55"/>
    </row>
    <row r="11" spans="1:6" ht="15" customHeight="1" x14ac:dyDescent="0.15">
      <c r="A11" s="1" t="s">
        <v>9</v>
      </c>
      <c r="B11" s="56">
        <v>73</v>
      </c>
      <c r="C11" s="56">
        <v>24</v>
      </c>
      <c r="D11" s="56">
        <v>49</v>
      </c>
      <c r="E11" s="54" t="s">
        <v>85</v>
      </c>
      <c r="F11" s="55"/>
    </row>
    <row r="12" spans="1:6" ht="15" customHeight="1" x14ac:dyDescent="0.15">
      <c r="A12" s="1" t="s">
        <v>20</v>
      </c>
      <c r="B12" s="56">
        <v>86</v>
      </c>
      <c r="C12" s="56">
        <v>18</v>
      </c>
      <c r="D12" s="56">
        <v>68</v>
      </c>
      <c r="E12" s="54" t="s">
        <v>86</v>
      </c>
      <c r="F12" s="55"/>
    </row>
    <row r="13" spans="1:6" ht="15" customHeight="1" x14ac:dyDescent="0.15">
      <c r="A13" s="1" t="s">
        <v>18</v>
      </c>
      <c r="B13" s="56">
        <v>79</v>
      </c>
      <c r="C13" s="56">
        <v>17</v>
      </c>
      <c r="D13" s="56">
        <v>62</v>
      </c>
      <c r="E13" s="54" t="s">
        <v>87</v>
      </c>
      <c r="F13" s="55"/>
    </row>
    <row r="14" spans="1:6" ht="15" customHeight="1" x14ac:dyDescent="0.15">
      <c r="A14" s="1" t="s">
        <v>15</v>
      </c>
      <c r="B14" s="56">
        <v>82</v>
      </c>
      <c r="C14" s="56">
        <v>14</v>
      </c>
      <c r="D14" s="56">
        <v>68</v>
      </c>
      <c r="E14" s="54" t="s">
        <v>88</v>
      </c>
      <c r="F14" s="55"/>
    </row>
    <row r="15" spans="1:6" ht="15" customHeight="1" x14ac:dyDescent="0.15">
      <c r="A15" s="1" t="s">
        <v>11</v>
      </c>
      <c r="B15" s="56">
        <v>76</v>
      </c>
      <c r="C15" s="56">
        <v>15</v>
      </c>
      <c r="D15" s="56">
        <v>61</v>
      </c>
      <c r="E15" s="54" t="s">
        <v>89</v>
      </c>
      <c r="F15" s="55"/>
    </row>
    <row r="16" spans="1:6" ht="6" customHeight="1" x14ac:dyDescent="0.15">
      <c r="E16" s="54"/>
      <c r="F16" s="55"/>
    </row>
    <row r="17" spans="1:6" ht="15" customHeight="1" x14ac:dyDescent="0.15">
      <c r="A17" s="110" t="s">
        <v>169</v>
      </c>
      <c r="B17" s="110"/>
      <c r="C17" s="110"/>
      <c r="D17" s="110"/>
      <c r="E17" s="110"/>
    </row>
    <row r="18" spans="1:6" ht="15" customHeight="1" x14ac:dyDescent="0.15">
      <c r="A18" s="1" t="s">
        <v>90</v>
      </c>
      <c r="B18" s="56">
        <v>1</v>
      </c>
      <c r="C18" s="56">
        <v>1</v>
      </c>
      <c r="D18" s="57" t="s">
        <v>174</v>
      </c>
      <c r="E18" s="54" t="str">
        <f>"-3,60 d.p. "</f>
        <v xml:space="preserve">-3,60 d.p. </v>
      </c>
      <c r="F18" s="55"/>
    </row>
    <row r="19" spans="1:6" ht="15" customHeight="1" x14ac:dyDescent="0.15">
      <c r="A19" s="1" t="s">
        <v>91</v>
      </c>
      <c r="B19" s="56">
        <v>1</v>
      </c>
      <c r="C19" s="56">
        <v>1</v>
      </c>
      <c r="D19" s="57" t="s">
        <v>174</v>
      </c>
      <c r="E19" s="54" t="str">
        <f t="shared" ref="E19:E21" si="0">"-3,60 d.p. "</f>
        <v xml:space="preserve">-3,60 d.p. </v>
      </c>
      <c r="F19" s="55"/>
    </row>
    <row r="20" spans="1:6" ht="15" customHeight="1" x14ac:dyDescent="0.15">
      <c r="A20" s="1" t="s">
        <v>92</v>
      </c>
      <c r="B20" s="56">
        <v>1</v>
      </c>
      <c r="C20" s="56">
        <v>1</v>
      </c>
      <c r="D20" s="57" t="s">
        <v>174</v>
      </c>
      <c r="E20" s="54" t="str">
        <f t="shared" si="0"/>
        <v xml:space="preserve">-3,60 d.p. </v>
      </c>
      <c r="F20" s="55"/>
    </row>
    <row r="21" spans="1:6" ht="15" customHeight="1" x14ac:dyDescent="0.15">
      <c r="A21" s="1" t="s">
        <v>93</v>
      </c>
      <c r="B21" s="56">
        <v>1</v>
      </c>
      <c r="C21" s="56">
        <v>1</v>
      </c>
      <c r="D21" s="57" t="s">
        <v>174</v>
      </c>
      <c r="E21" s="54" t="str">
        <f t="shared" si="0"/>
        <v xml:space="preserve">-3,60 d.p. </v>
      </c>
      <c r="F21" s="55"/>
    </row>
    <row r="22" spans="1:6" ht="15" customHeight="1" x14ac:dyDescent="0.15">
      <c r="A22" s="1" t="s">
        <v>94</v>
      </c>
      <c r="B22" s="56">
        <v>2</v>
      </c>
      <c r="C22" s="56">
        <v>2</v>
      </c>
      <c r="D22" s="57" t="s">
        <v>174</v>
      </c>
      <c r="E22" s="54" t="s">
        <v>95</v>
      </c>
      <c r="F22" s="55"/>
    </row>
    <row r="23" spans="1:6" ht="15" customHeight="1" x14ac:dyDescent="0.15">
      <c r="A23" s="1" t="s">
        <v>96</v>
      </c>
      <c r="B23" s="56">
        <v>23</v>
      </c>
      <c r="C23" s="56">
        <v>1</v>
      </c>
      <c r="D23" s="56">
        <v>22</v>
      </c>
      <c r="E23" s="54" t="s">
        <v>97</v>
      </c>
      <c r="F23" s="55"/>
    </row>
    <row r="24" spans="1:6" ht="15" customHeight="1" x14ac:dyDescent="0.15">
      <c r="A24" s="1" t="s">
        <v>98</v>
      </c>
      <c r="B24" s="56">
        <v>24</v>
      </c>
      <c r="C24" s="56">
        <v>1</v>
      </c>
      <c r="D24" s="56">
        <v>23</v>
      </c>
      <c r="E24" s="54" t="s">
        <v>99</v>
      </c>
      <c r="F24" s="55"/>
    </row>
    <row r="25" spans="1:6" ht="15" customHeight="1" x14ac:dyDescent="0.15">
      <c r="A25" s="1" t="s">
        <v>100</v>
      </c>
      <c r="B25" s="56">
        <v>31</v>
      </c>
      <c r="C25" s="56">
        <v>1</v>
      </c>
      <c r="D25" s="56">
        <v>30</v>
      </c>
      <c r="E25" s="54" t="s">
        <v>101</v>
      </c>
      <c r="F25" s="55"/>
    </row>
    <row r="26" spans="1:6" ht="15" customHeight="1" x14ac:dyDescent="0.15">
      <c r="A26" s="1" t="s">
        <v>102</v>
      </c>
      <c r="B26" s="56">
        <v>34</v>
      </c>
      <c r="C26" s="56">
        <v>1</v>
      </c>
      <c r="D26" s="56">
        <v>33</v>
      </c>
      <c r="E26" s="54" t="s">
        <v>103</v>
      </c>
      <c r="F26" s="55"/>
    </row>
    <row r="27" spans="1:6" ht="15" customHeight="1" x14ac:dyDescent="0.15">
      <c r="A27" s="1" t="s">
        <v>104</v>
      </c>
      <c r="B27" s="56">
        <v>36</v>
      </c>
      <c r="C27" s="56">
        <v>2</v>
      </c>
      <c r="D27" s="56">
        <v>34</v>
      </c>
      <c r="E27" s="54" t="str">
        <f>"-1,80 d.p. "</f>
        <v xml:space="preserve">-1,80 d.p. </v>
      </c>
      <c r="F27" s="55"/>
    </row>
    <row r="28" spans="1:6" ht="6" customHeight="1" x14ac:dyDescent="0.15">
      <c r="E28" s="54"/>
      <c r="F28" s="55"/>
    </row>
    <row r="29" spans="1:6" ht="70.150000000000006" customHeight="1" x14ac:dyDescent="0.15">
      <c r="A29" s="107" t="s">
        <v>205</v>
      </c>
      <c r="B29" s="107"/>
      <c r="C29" s="107"/>
      <c r="D29" s="107"/>
      <c r="E29" s="107"/>
    </row>
    <row r="30" spans="1:6" ht="22.15" customHeight="1" x14ac:dyDescent="0.15">
      <c r="A30" s="113" t="s">
        <v>186</v>
      </c>
      <c r="B30" s="113"/>
      <c r="C30" s="113"/>
      <c r="D30" s="113"/>
      <c r="E30" s="113"/>
    </row>
    <row r="31" spans="1:6" ht="22.15" customHeight="1" x14ac:dyDescent="0.15">
      <c r="A31" s="106" t="s">
        <v>167</v>
      </c>
      <c r="B31" s="106"/>
      <c r="C31" s="106"/>
      <c r="D31" s="106"/>
      <c r="E31" s="106"/>
    </row>
    <row r="32" spans="1:6" ht="12" customHeight="1" x14ac:dyDescent="0.15">
      <c r="A32" s="114" t="s">
        <v>214</v>
      </c>
      <c r="B32" s="114"/>
      <c r="C32" s="114"/>
      <c r="D32" s="114"/>
      <c r="E32" s="114"/>
    </row>
    <row r="33" spans="1:5" ht="22.15" customHeight="1" x14ac:dyDescent="0.15">
      <c r="A33" s="106" t="s">
        <v>206</v>
      </c>
      <c r="B33" s="106"/>
      <c r="C33" s="106"/>
      <c r="D33" s="106"/>
      <c r="E33" s="106"/>
    </row>
    <row r="34" spans="1:5" ht="13.15" customHeight="1" x14ac:dyDescent="0.15"/>
    <row r="35" spans="1:5" ht="13.15" customHeight="1" x14ac:dyDescent="0.15"/>
    <row r="36" spans="1:5" ht="13.15" customHeight="1" x14ac:dyDescent="0.15"/>
    <row r="37" spans="1:5" ht="13.15" customHeight="1" x14ac:dyDescent="0.15"/>
    <row r="38" spans="1:5" ht="13.15" customHeight="1" x14ac:dyDescent="0.15"/>
    <row r="39" spans="1:5" ht="13.15" customHeight="1" x14ac:dyDescent="0.15"/>
    <row r="40" spans="1:5" ht="13.15" customHeight="1" x14ac:dyDescent="0.15"/>
    <row r="41" spans="1:5" ht="13.15" customHeight="1" x14ac:dyDescent="0.15"/>
    <row r="42" spans="1:5" ht="13.15" customHeight="1" x14ac:dyDescent="0.15"/>
    <row r="43" spans="1:5" ht="13.15" customHeight="1" x14ac:dyDescent="0.15"/>
    <row r="44" spans="1:5" ht="13.15" customHeight="1" x14ac:dyDescent="0.15"/>
    <row r="45" spans="1:5" ht="13.15" customHeight="1" x14ac:dyDescent="0.15"/>
    <row r="46" spans="1:5" ht="13.15" customHeight="1" x14ac:dyDescent="0.15"/>
    <row r="47" spans="1:5" ht="13.15" customHeight="1" x14ac:dyDescent="0.15"/>
    <row r="48" spans="1:5" ht="13.15" customHeight="1" x14ac:dyDescent="0.15"/>
    <row r="49" ht="13.15" customHeight="1" x14ac:dyDescent="0.15"/>
    <row r="50" ht="13.15" customHeight="1" x14ac:dyDescent="0.15"/>
    <row r="51" ht="13.15" customHeight="1" x14ac:dyDescent="0.15"/>
    <row r="52" ht="13.15" customHeight="1" x14ac:dyDescent="0.15"/>
    <row r="53" ht="13.15" customHeight="1" x14ac:dyDescent="0.15"/>
    <row r="54" ht="13.15" customHeight="1" x14ac:dyDescent="0.15"/>
    <row r="55" ht="13.15" customHeight="1" x14ac:dyDescent="0.15"/>
    <row r="56" ht="13.15" customHeight="1" x14ac:dyDescent="0.15"/>
    <row r="57" ht="13.15" customHeight="1" x14ac:dyDescent="0.15"/>
    <row r="58" ht="13.15" customHeight="1" x14ac:dyDescent="0.15"/>
    <row r="59" ht="13.15" customHeight="1" x14ac:dyDescent="0.15"/>
    <row r="60" ht="13.15" customHeight="1" x14ac:dyDescent="0.15"/>
    <row r="61" ht="13.15" customHeight="1" x14ac:dyDescent="0.15"/>
    <row r="62" ht="13.15" customHeight="1" x14ac:dyDescent="0.15"/>
    <row r="63" ht="13.15" customHeight="1" x14ac:dyDescent="0.15"/>
    <row r="64" ht="13.15" customHeight="1" x14ac:dyDescent="0.15"/>
    <row r="65" ht="13.15" customHeight="1" x14ac:dyDescent="0.15"/>
    <row r="66" ht="13.15" customHeight="1" x14ac:dyDescent="0.15"/>
    <row r="67" ht="13.15" customHeight="1" x14ac:dyDescent="0.15"/>
    <row r="68" ht="13.15" customHeight="1" x14ac:dyDescent="0.15"/>
    <row r="69" ht="13.15" customHeight="1" x14ac:dyDescent="0.15"/>
    <row r="70" ht="13.15" customHeight="1" x14ac:dyDescent="0.15"/>
    <row r="71" ht="13.15" customHeight="1" x14ac:dyDescent="0.15"/>
    <row r="72" ht="13.15" customHeight="1" x14ac:dyDescent="0.15"/>
    <row r="73" ht="13.15" customHeight="1" x14ac:dyDescent="0.15"/>
    <row r="74" ht="13.15" customHeight="1" x14ac:dyDescent="0.15"/>
    <row r="75" ht="13.15" customHeight="1" x14ac:dyDescent="0.15"/>
    <row r="76" ht="13.15" customHeight="1" x14ac:dyDescent="0.15"/>
    <row r="77" ht="13.15" customHeight="1" x14ac:dyDescent="0.15"/>
    <row r="78" ht="13.15" customHeight="1" x14ac:dyDescent="0.15"/>
    <row r="79" ht="13.15" customHeight="1" x14ac:dyDescent="0.15"/>
    <row r="80" ht="13.15" customHeight="1" x14ac:dyDescent="0.15"/>
    <row r="81" ht="13.15" customHeight="1" x14ac:dyDescent="0.15"/>
    <row r="82" ht="13.15" customHeight="1" x14ac:dyDescent="0.15"/>
    <row r="83" ht="13.15" customHeight="1" x14ac:dyDescent="0.15"/>
    <row r="84" ht="13.15" customHeight="1" x14ac:dyDescent="0.15"/>
  </sheetData>
  <mergeCells count="10">
    <mergeCell ref="A33:E33"/>
    <mergeCell ref="A5:E5"/>
    <mergeCell ref="A17:E17"/>
    <mergeCell ref="A29:E29"/>
    <mergeCell ref="A1:E1"/>
    <mergeCell ref="A3:A4"/>
    <mergeCell ref="B3:E3"/>
    <mergeCell ref="A30:E30"/>
    <mergeCell ref="A31:E31"/>
    <mergeCell ref="A32:E32"/>
  </mergeCells>
  <printOptions horizontalCentered="1"/>
  <pageMargins left="1.3779527559055118" right="1.3779527559055118" top="1.1811023622047245" bottom="1.1811023622047245" header="0.31496062992125984" footer="0.31496062992125984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E1C0AA5FDD3F4C97C3C0DDA9641C84" ma:contentTypeVersion="2" ma:contentTypeDescription="Crie um novo documento." ma:contentTypeScope="" ma:versionID="8f3bb30384d4e03107dca6a8226cbd08">
  <xsd:schema xmlns:xsd="http://www.w3.org/2001/XMLSchema" xmlns:xs="http://www.w3.org/2001/XMLSchema" xmlns:p="http://schemas.microsoft.com/office/2006/metadata/properties" xmlns:ns2="d531adc5-4582-4571-89bb-cd3b5317db35" targetNamespace="http://schemas.microsoft.com/office/2006/metadata/properties" ma:root="true" ma:fieldsID="33779887bcde48dc99f6810463461616" ns2:_="">
    <xsd:import namespace="d531adc5-4582-4571-89bb-cd3b5317db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1adc5-4582-4571-89bb-cd3b5317db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6C730-F4F8-4731-827A-EC964B324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31adc5-4582-4571-89bb-cd3b5317db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1407FA-8AFC-4BB0-A8B0-A1019582419E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d531adc5-4582-4571-89bb-cd3b5317db35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744C02-6A92-4C0A-A4BC-28CE840295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Tabela 1</vt:lpstr>
      <vt:lpstr>Planilha1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Arantes</dc:creator>
  <cp:lastModifiedBy>home</cp:lastModifiedBy>
  <cp:revision/>
  <cp:lastPrinted>2021-11-23T18:13:27Z</cp:lastPrinted>
  <dcterms:created xsi:type="dcterms:W3CDTF">2015-06-05T18:19:34Z</dcterms:created>
  <dcterms:modified xsi:type="dcterms:W3CDTF">2021-12-06T14:23:48Z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0x010100BAE1C0AA5FDD3F4C97C3C0DDA9641C84</vt:lpwstr>
  </property>
</Properties>
</file>